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680" windowWidth="14805" windowHeight="8010" activeTab="0"/>
  </bookViews>
  <sheets>
    <sheet name="на 2014 год" sheetId="1" r:id="rId1"/>
  </sheets>
  <definedNames/>
  <calcPr fullCalcOnLoad="1"/>
</workbook>
</file>

<file path=xl/sharedStrings.xml><?xml version="1.0" encoding="utf-8"?>
<sst xmlns="http://schemas.openxmlformats.org/spreadsheetml/2006/main" count="269" uniqueCount="167">
  <si>
    <t>№ п/п</t>
  </si>
  <si>
    <t>Классификация бюджета</t>
  </si>
  <si>
    <t>в том числе</t>
  </si>
  <si>
    <t>КФСР</t>
  </si>
  <si>
    <t>КЦСР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</si>
  <si>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</si>
  <si>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</si>
  <si>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</si>
  <si>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</si>
  <si>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</si>
  <si>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</si>
  <si>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</si>
  <si>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Увеличение стоимости основных средств</t>
  </si>
  <si>
    <t>Руководитель</t>
  </si>
  <si>
    <t>(подпись)</t>
  </si>
  <si>
    <t>Главный бухгалтер</t>
  </si>
  <si>
    <t>платные услуги</t>
  </si>
  <si>
    <t>аренда</t>
  </si>
  <si>
    <t>возмещение коммунальных платежей</t>
  </si>
  <si>
    <t>прочие поступления</t>
  </si>
  <si>
    <t>Остатки средств на начало года</t>
  </si>
  <si>
    <t>Доходы, всего:</t>
  </si>
  <si>
    <t>Субсидия областного бюджета</t>
  </si>
  <si>
    <t>Субсидия  городского бюджета</t>
  </si>
  <si>
    <t>Целевые поступления</t>
  </si>
  <si>
    <t>Целевые субсидии городского бюджета</t>
  </si>
  <si>
    <t xml:space="preserve">Всего субсидия </t>
  </si>
  <si>
    <t>Всего предпринимательская и иная, приносящая доход деятельность</t>
  </si>
  <si>
    <t>теплоснабжение</t>
  </si>
  <si>
    <t>электроснабжение</t>
  </si>
  <si>
    <t>Целевые субсидии областного  бюджета</t>
  </si>
  <si>
    <t>оплата ПДК</t>
  </si>
  <si>
    <t>водопотребление, водоотведение</t>
  </si>
  <si>
    <t>в том числе приобретение продуктов питания</t>
  </si>
  <si>
    <t>Субсидия на выполнение муниципальное задание</t>
  </si>
  <si>
    <t>Целевые субсидии городского бюджета всего в т.ч. :</t>
  </si>
  <si>
    <t>Ведомственная целевая программа "Обеспечение пожарной безопасности и санитарно-гигиенических требований в муниципальных учреждениях образования и молодежной сферы Калининграда" на 2012 год</t>
  </si>
  <si>
    <t>1.1</t>
  </si>
  <si>
    <t>1.2</t>
  </si>
  <si>
    <t>1.3</t>
  </si>
  <si>
    <t>1.4</t>
  </si>
  <si>
    <t>1.6</t>
  </si>
  <si>
    <t>1.4.1</t>
  </si>
  <si>
    <t>1.4.2</t>
  </si>
  <si>
    <t>1.4.3</t>
  </si>
  <si>
    <t>1.4.4</t>
  </si>
  <si>
    <t>1.4.5</t>
  </si>
  <si>
    <t>1.5.</t>
  </si>
  <si>
    <t>1.5.1</t>
  </si>
  <si>
    <t>1.5.2</t>
  </si>
  <si>
    <t>1.5.3</t>
  </si>
  <si>
    <t>1.5.4</t>
  </si>
  <si>
    <t>ИТОГО предпринимательская и иная, приносящая доход деятельность</t>
  </si>
  <si>
    <t xml:space="preserve">ИТОГО субсидия на выполнение муниципального задания </t>
  </si>
  <si>
    <t>ИТОГО целевые субсидии</t>
  </si>
  <si>
    <t>Целевые субсидии Федерального бюджета</t>
  </si>
  <si>
    <t>Целевые субсидии областного  бюджета всего в т.ч.:</t>
  </si>
  <si>
    <t>Целевые субсидии федерального  бюджета всего в т.ч.: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</si>
  <si>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</si>
  <si>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</si>
  <si>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</si>
  <si>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</si>
  <si>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</si>
  <si>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</si>
  <si>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</si>
  <si>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</si>
  <si>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Доп. ФК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</si>
  <si>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</si>
  <si>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</si>
  <si>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</si>
  <si>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</si>
  <si>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</si>
  <si>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</si>
  <si>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</si>
  <si>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</si>
  <si>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</si>
  <si>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</si>
  <si>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</si>
  <si>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</si>
  <si>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</si>
  <si>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</si>
  <si>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2.7.1</t>
  </si>
  <si>
    <t>2.7.2</t>
  </si>
  <si>
    <t>2.7.3</t>
  </si>
  <si>
    <t>2.7.4</t>
  </si>
  <si>
    <t>2.10.1</t>
  </si>
  <si>
    <t>2.13.1</t>
  </si>
  <si>
    <t>Коммунальные услуги- всего в том числе:</t>
  </si>
  <si>
    <t>организация питания</t>
  </si>
  <si>
    <t>Увеличение стоимости материальных запасов -   всего в том числе:</t>
  </si>
  <si>
    <t>Прочие внебюджетные источники</t>
  </si>
  <si>
    <t>Наименование затрат</t>
  </si>
  <si>
    <t>Наименование поступлений</t>
  </si>
  <si>
    <t>Прочие услуги всего,                 в том числе:</t>
  </si>
  <si>
    <t>Прочие расходы всего, в том числе:</t>
  </si>
  <si>
    <t>Оплата налога на имущество и земельного налога</t>
  </si>
  <si>
    <t>2.11.1</t>
  </si>
  <si>
    <t>Расходы, всего, в том числе:</t>
  </si>
  <si>
    <t>2.7.5</t>
  </si>
  <si>
    <t>ИТОГО с остатком</t>
  </si>
  <si>
    <t>х</t>
  </si>
  <si>
    <t>(расшифровка подписи)</t>
  </si>
  <si>
    <t>по ППП</t>
  </si>
  <si>
    <t>по ФКР</t>
  </si>
  <si>
    <t>по КЦСР</t>
  </si>
  <si>
    <t>по КВР</t>
  </si>
  <si>
    <t>по ОКЕИ</t>
  </si>
  <si>
    <t>Единица измерения: рубли (с точностью до второго десятичного знака)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</si>
  <si>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</si>
  <si>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</si>
  <si>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</si>
  <si>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</si>
  <si>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1.4. Общая балансовая стоимость недвижимого имущества:</t>
  </si>
  <si>
    <t>1.5. Общая балансовая стоимость движимого имущества:</t>
  </si>
  <si>
    <t>Наименование показателя</t>
  </si>
  <si>
    <t>Сумма, тыс. руб.</t>
  </si>
  <si>
    <t>Очередной финансовый год</t>
  </si>
  <si>
    <t>Первый год планового периода</t>
  </si>
  <si>
    <t>Второй год планового периода</t>
  </si>
  <si>
    <t>Нефинансовые активы, всего:</t>
  </si>
  <si>
    <t xml:space="preserve">особо ценное движимое имущество, всего                           </t>
  </si>
  <si>
    <t xml:space="preserve">Финансовые активы, всего            </t>
  </si>
  <si>
    <t>Обязательства, всего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</si>
  <si>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</si>
  <si>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</si>
  <si>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 из них: дебиторская задолженность по    доходам</t>
  </si>
  <si>
    <t>из них: просроченная кредиторская задолженность</t>
  </si>
  <si>
    <t xml:space="preserve">План финансово-хозяйственной деятельности </t>
  </si>
  <si>
    <t xml:space="preserve">Наименование муниципального бюджетного (автономного) учреждения </t>
  </si>
  <si>
    <t xml:space="preserve">Адрес фактического местонахождения, ИНН, КПП учреждения </t>
  </si>
  <si>
    <t>КОМИТЕТ ПО ОБРАЗОВАНИЮ АДМИНИСТРАЦИИ ГОРОДСКОГО ОКРУГА "ГОРОД КАЛИНИНГРАД"</t>
  </si>
  <si>
    <t xml:space="preserve">III. Показатели по поступлениям и выплатам учреждения </t>
  </si>
  <si>
    <t>Плата получателей услуг</t>
  </si>
  <si>
    <t>Плата    получателей услуг</t>
  </si>
  <si>
    <t xml:space="preserve">Справочно: </t>
  </si>
  <si>
    <t>Объем публичных обязательств, всего</t>
  </si>
  <si>
    <t>Исполнитель</t>
  </si>
  <si>
    <t>"УТВЕРЖДАЮ"</t>
  </si>
  <si>
    <t>(наименование должности лица, уполномоченного утверждать План)</t>
  </si>
  <si>
    <r>
      <t xml:space="preserve">Орган, осуществляющий функции и полномочия учредителя:   </t>
    </r>
    <r>
      <rPr>
        <u val="single"/>
        <sz val="16"/>
        <color indexed="8"/>
        <rFont val="Times New Roman"/>
        <family val="1"/>
      </rPr>
      <t xml:space="preserve"> </t>
    </r>
  </si>
  <si>
    <t xml:space="preserve"> из них: дебиторская задолженность по  расходам</t>
  </si>
  <si>
    <t>Приложение 1</t>
  </si>
  <si>
    <t>О.Е. Кулешова</t>
  </si>
  <si>
    <t>Директор МАОУ СОШ № 19</t>
  </si>
  <si>
    <t>г.Калининград, ул.Менделеева, 13
ИНН 3905026385 КПП 390601001</t>
  </si>
  <si>
    <t>Организация питания</t>
  </si>
  <si>
    <t>питание малообеспеченных детей</t>
  </si>
  <si>
    <t>модернизация системы общего образования</t>
  </si>
  <si>
    <t>вознаграждение за классное руководство</t>
  </si>
  <si>
    <t>II.Показатели финансового состояния учреждения</t>
  </si>
  <si>
    <t>Приложение №1</t>
  </si>
  <si>
    <t>Приложение №2</t>
  </si>
  <si>
    <t>М.В. Олексеенко</t>
  </si>
  <si>
    <t>Оздоровление детей</t>
  </si>
  <si>
    <t>оздоровление детей</t>
  </si>
  <si>
    <r>
      <t>_______________________________________   ____________</t>
    </r>
    <r>
      <rPr>
        <u val="single"/>
        <sz val="14"/>
        <color indexed="8"/>
        <rFont val="Times New Roman"/>
        <family val="1"/>
      </rPr>
      <t>Кулешова О.Е.</t>
    </r>
    <r>
      <rPr>
        <sz val="10"/>
        <color indexed="8"/>
        <rFont val="Times New Roman"/>
        <family val="1"/>
      </rPr>
      <t>______________________</t>
    </r>
  </si>
  <si>
    <r>
      <t xml:space="preserve">ВСЕГО СУБСИДИЙ                                    </t>
    </r>
    <r>
      <rPr>
        <sz val="9"/>
        <rFont val="Times New Roman"/>
        <family val="1"/>
      </rPr>
      <t>(гр.3+гр.7+ гр.13)</t>
    </r>
  </si>
  <si>
    <r>
      <t xml:space="preserve">ИТОГО                                         </t>
    </r>
    <r>
      <rPr>
        <sz val="9"/>
        <rFont val="Times New Roman"/>
        <family val="1"/>
      </rPr>
      <t>(гр.7+гр.12)</t>
    </r>
  </si>
  <si>
    <t>Дополнительная целевая программа "Развитие коммунальной инфраструктуры городского округа "Город Калининград" на 2012-2014 годы"</t>
  </si>
  <si>
    <t>Муниципальное автономное общеобразовательное учреждение города Калининграда средняя общеобразовательная школа № 19</t>
  </si>
  <si>
    <t>тел. 21-57-66</t>
  </si>
  <si>
    <t>(подпись)                                                        (расшифровка подписи)</t>
  </si>
  <si>
    <t>от __09__  _января_ 2013_ г.</t>
  </si>
  <si>
    <t>"09"   января 2013 г.</t>
  </si>
  <si>
    <t>Услуги по содержанию имущества (225)</t>
  </si>
  <si>
    <t xml:space="preserve">прочее </t>
  </si>
  <si>
    <t xml:space="preserve">на 2014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</si>
</sst>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3"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2"/>
      <name val="Arial Narrow"/>
      <family val="2"/>
    </font>
    <font>
      <u val="single"/>
      <sz val="16"/>
      <color indexed="8"/>
      <name val="Times New Roman"/>
      <family val="1"/>
    </font>
    <font>
      <sz val="12"/>
      <color indexed="8"/>
      <name val="Arial Narrow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2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49" fontId="13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9" fontId="23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30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2" fillId="0" borderId="10" xfId="53" applyFont="1" applyBorder="1" applyAlignment="1">
      <alignment vertical="center" wrapText="1"/>
      <protection/>
    </xf>
    <xf numFmtId="49" fontId="13" fillId="0" borderId="13" xfId="0" applyNumberFormat="1" applyFont="1" applyBorder="1" applyAlignment="1">
      <alignment/>
    </xf>
    <xf numFmtId="0" fontId="31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left" wrapText="1"/>
    </xf>
    <xf numFmtId="1" fontId="29" fillId="0" borderId="10" xfId="0" applyNumberFormat="1" applyFont="1" applyBorder="1" applyAlignment="1">
      <alignment horizontal="right" vertical="center"/>
    </xf>
    <xf numFmtId="1" fontId="28" fillId="0" borderId="10" xfId="0" applyNumberFormat="1" applyFont="1" applyBorder="1" applyAlignment="1">
      <alignment horizontal="right" vertical="center"/>
    </xf>
    <xf numFmtId="1" fontId="29" fillId="0" borderId="14" xfId="0" applyNumberFormat="1" applyFont="1" applyBorder="1" applyAlignment="1">
      <alignment horizontal="right" vertical="center"/>
    </xf>
    <xf numFmtId="1" fontId="28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3" fontId="30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 0505800 прилож ко вторым указания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="75" zoomScaleNormal="75" zoomScalePageLayoutView="0" workbookViewId="0" topLeftCell="A1">
      <selection activeCell="E18" sqref="E18:P19"/>
    </sheetView>
  </sheetViews>
  <sheetFormatPr defaultColWidth="9.140625" defaultRowHeight="15"/>
  <cols>
    <col min="1" max="1" width="5.8515625" style="9" customWidth="1"/>
    <col min="2" max="2" width="26.8515625" style="9" customWidth="1"/>
    <col min="3" max="3" width="11.7109375" style="9" customWidth="1"/>
    <col min="4" max="4" width="11.28125" style="9" customWidth="1"/>
    <col min="5" max="5" width="10.57421875" style="9" customWidth="1"/>
    <col min="6" max="6" width="11.421875" style="9" customWidth="1"/>
    <col min="7" max="12" width="10.57421875" style="9" customWidth="1"/>
    <col min="13" max="13" width="11.00390625" style="9" customWidth="1"/>
    <col min="14" max="14" width="11.8515625" style="9" customWidth="1"/>
    <col min="15" max="15" width="12.00390625" style="9" customWidth="1"/>
    <col min="16" max="16" width="10.57421875" style="9" customWidth="1"/>
    <col min="17" max="17" width="8.140625" style="9" customWidth="1"/>
    <col min="18" max="18" width="9.00390625" style="9" customWidth="1"/>
    <col min="19" max="19" width="12.7109375" style="9" hidden="1" customWidth="1"/>
    <col min="20" max="20" width="13.421875" style="9" customWidth="1"/>
  </cols>
  <sheetData>
    <row r="1" spans="5:20" ht="15.75"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  <c r="Q1" s="95" t="s">
        <v>141</v>
      </c>
      <c r="R1" s="95"/>
      <c r="S1" s="95"/>
      <c r="T1" s="95"/>
    </row>
    <row r="2" spans="5:17" ht="15">
      <c r="E2" s="96"/>
      <c r="F2" s="96"/>
      <c r="G2" s="96"/>
      <c r="H2" s="96"/>
      <c r="I2" s="96"/>
      <c r="J2" s="96"/>
      <c r="K2" s="96"/>
      <c r="L2" s="96"/>
      <c r="M2" s="96"/>
      <c r="N2" s="96"/>
      <c r="O2" s="10"/>
      <c r="P2" s="10"/>
      <c r="Q2" s="10"/>
    </row>
    <row r="3" spans="5:17" ht="15">
      <c r="E3" s="97"/>
      <c r="F3" s="97"/>
      <c r="G3" s="97"/>
      <c r="H3" s="97"/>
      <c r="I3" s="97"/>
      <c r="J3" s="97"/>
      <c r="K3" s="97"/>
      <c r="L3" s="97"/>
      <c r="M3" s="97"/>
      <c r="N3" s="97"/>
      <c r="O3" s="11"/>
      <c r="P3" s="11"/>
      <c r="Q3" s="11"/>
    </row>
    <row r="4" spans="1:20" ht="22.5">
      <c r="A4" s="12"/>
      <c r="B4" s="12"/>
      <c r="C4" s="12"/>
      <c r="D4" s="13"/>
      <c r="E4" s="13"/>
      <c r="F4" s="13"/>
      <c r="G4" s="14"/>
      <c r="H4" s="14"/>
      <c r="I4" s="12"/>
      <c r="J4" s="13"/>
      <c r="K4" s="13"/>
      <c r="L4" s="13"/>
      <c r="M4" s="13"/>
      <c r="N4" s="13"/>
      <c r="O4" s="102" t="s">
        <v>137</v>
      </c>
      <c r="P4" s="102"/>
      <c r="Q4" s="102"/>
      <c r="R4" s="102"/>
      <c r="S4" s="102"/>
      <c r="T4" s="102"/>
    </row>
    <row r="5" spans="1:20" ht="20.25">
      <c r="A5" s="12"/>
      <c r="B5" s="12"/>
      <c r="C5" s="12"/>
      <c r="D5" s="13"/>
      <c r="E5" s="13"/>
      <c r="F5" s="13"/>
      <c r="G5" s="14"/>
      <c r="H5" s="14"/>
      <c r="I5" s="12"/>
      <c r="J5" s="15"/>
      <c r="K5" s="15"/>
      <c r="L5" s="15"/>
      <c r="M5" s="15"/>
      <c r="N5" s="103" t="s">
        <v>143</v>
      </c>
      <c r="O5" s="103"/>
      <c r="P5" s="103"/>
      <c r="Q5" s="103"/>
      <c r="R5" s="103"/>
      <c r="S5" s="103"/>
      <c r="T5" s="103"/>
    </row>
    <row r="6" spans="1:20" ht="18.75">
      <c r="A6" s="12"/>
      <c r="B6" s="12"/>
      <c r="C6" s="12"/>
      <c r="D6" s="13"/>
      <c r="E6" s="13"/>
      <c r="F6" s="13"/>
      <c r="G6" s="14"/>
      <c r="H6" s="14"/>
      <c r="I6" s="16"/>
      <c r="J6" s="17"/>
      <c r="K6" s="17"/>
      <c r="L6" s="17"/>
      <c r="M6" s="17"/>
      <c r="N6" s="17"/>
      <c r="O6" s="104" t="s">
        <v>138</v>
      </c>
      <c r="P6" s="104"/>
      <c r="Q6" s="104"/>
      <c r="R6" s="104"/>
      <c r="S6" s="104"/>
      <c r="T6" s="104"/>
    </row>
    <row r="7" spans="4:20" ht="15">
      <c r="D7" s="18"/>
      <c r="E7" s="18"/>
      <c r="F7" s="18"/>
      <c r="I7" s="16"/>
      <c r="J7" s="19"/>
      <c r="K7" s="19"/>
      <c r="L7" s="19"/>
      <c r="M7" s="19"/>
      <c r="N7" s="105" t="s">
        <v>155</v>
      </c>
      <c r="O7" s="105"/>
      <c r="P7" s="105"/>
      <c r="Q7" s="105"/>
      <c r="R7" s="105"/>
      <c r="S7" s="105"/>
      <c r="T7" s="105"/>
    </row>
    <row r="8" spans="4:20" ht="15">
      <c r="D8" s="20"/>
      <c r="E8" s="20"/>
      <c r="F8" s="20"/>
      <c r="I8" s="16"/>
      <c r="J8" s="16"/>
      <c r="K8" s="16"/>
      <c r="L8" s="16"/>
      <c r="M8" s="16"/>
      <c r="N8" s="105"/>
      <c r="O8" s="105"/>
      <c r="P8" s="105"/>
      <c r="Q8" s="105"/>
      <c r="R8" s="105"/>
      <c r="S8" s="105"/>
      <c r="T8" s="105"/>
    </row>
    <row r="9" spans="4:20" ht="15">
      <c r="D9" s="20"/>
      <c r="E9" s="20"/>
      <c r="F9" s="20"/>
      <c r="I9" s="16"/>
      <c r="J9" s="16"/>
      <c r="K9" s="16"/>
      <c r="L9" s="16"/>
      <c r="M9" s="16"/>
      <c r="N9" s="105"/>
      <c r="O9" s="105"/>
      <c r="P9" s="105"/>
      <c r="Q9" s="105"/>
      <c r="R9" s="105"/>
      <c r="S9" s="105"/>
      <c r="T9" s="105"/>
    </row>
    <row r="10" spans="4:20" ht="15">
      <c r="D10" s="21"/>
      <c r="E10" s="21"/>
      <c r="F10" s="21"/>
      <c r="I10" s="16"/>
      <c r="J10" s="22"/>
      <c r="K10" s="22"/>
      <c r="L10" s="22"/>
      <c r="M10" s="22"/>
      <c r="N10" s="22"/>
      <c r="O10" s="98" t="s">
        <v>161</v>
      </c>
      <c r="P10" s="98"/>
      <c r="Q10" s="98"/>
      <c r="R10" s="98"/>
      <c r="S10" s="98"/>
      <c r="T10" s="98"/>
    </row>
    <row r="11" spans="4:20" ht="15.75">
      <c r="D11" s="21"/>
      <c r="E11" s="21"/>
      <c r="F11" s="21"/>
      <c r="I11" s="97"/>
      <c r="J11" s="97"/>
      <c r="K11" s="97"/>
      <c r="L11" s="97"/>
      <c r="M11" s="97"/>
      <c r="N11" s="97"/>
      <c r="O11" s="97"/>
      <c r="P11" s="97"/>
      <c r="Q11" s="97"/>
      <c r="R11" s="99" t="s">
        <v>163</v>
      </c>
      <c r="S11" s="100"/>
      <c r="T11" s="100"/>
    </row>
    <row r="12" spans="1:20" ht="25.5">
      <c r="A12" s="101" t="s">
        <v>127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25.5">
      <c r="A13" s="101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23.25">
      <c r="A14" s="23"/>
      <c r="B14" s="23"/>
      <c r="C14" s="23"/>
      <c r="D14" s="24"/>
      <c r="E14" s="24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3"/>
      <c r="S14" s="23"/>
      <c r="T14" s="23"/>
    </row>
    <row r="15" spans="1:20" ht="23.25">
      <c r="A15" s="106" t="s">
        <v>162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4:17" ht="15.75">
      <c r="D16" s="21"/>
      <c r="E16" s="21"/>
      <c r="F16" s="21"/>
      <c r="I16" s="1"/>
      <c r="J16" s="1"/>
      <c r="K16" s="1"/>
      <c r="L16" s="1"/>
      <c r="M16" s="1"/>
      <c r="N16" s="1"/>
      <c r="O16" s="1"/>
      <c r="P16" s="1"/>
      <c r="Q16" s="1"/>
    </row>
    <row r="17" spans="1:20" ht="45" customHeight="1">
      <c r="A17" s="107" t="s">
        <v>128</v>
      </c>
      <c r="B17" s="107"/>
      <c r="C17" s="107"/>
      <c r="D17" s="90"/>
      <c r="E17" s="91" t="s">
        <v>159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  <c r="R17" s="92"/>
      <c r="S17" s="93"/>
      <c r="T17" s="93"/>
    </row>
    <row r="18" spans="1:20" ht="20.25">
      <c r="A18" s="108" t="s">
        <v>129</v>
      </c>
      <c r="B18" s="108"/>
      <c r="C18" s="108"/>
      <c r="D18" s="108"/>
      <c r="E18" s="109" t="s">
        <v>144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92" t="s">
        <v>102</v>
      </c>
      <c r="R18" s="92"/>
      <c r="S18" s="93">
        <v>800</v>
      </c>
      <c r="T18" s="93"/>
    </row>
    <row r="19" spans="1:20" ht="32.25" customHeight="1">
      <c r="A19" s="108"/>
      <c r="B19" s="108"/>
      <c r="C19" s="108"/>
      <c r="D19" s="10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92" t="s">
        <v>103</v>
      </c>
      <c r="R19" s="92"/>
      <c r="S19" s="93"/>
      <c r="T19" s="93"/>
    </row>
    <row r="20" spans="1:20" ht="20.25">
      <c r="A20" s="108" t="s">
        <v>139</v>
      </c>
      <c r="B20" s="108"/>
      <c r="C20" s="108"/>
      <c r="D20" s="108"/>
      <c r="E20" s="111" t="s">
        <v>130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92" t="s">
        <v>103</v>
      </c>
      <c r="R20" s="92"/>
      <c r="S20" s="93"/>
      <c r="T20" s="93"/>
    </row>
    <row r="21" spans="1:20" ht="18" customHeight="1">
      <c r="A21" s="108"/>
      <c r="B21" s="108"/>
      <c r="C21" s="108"/>
      <c r="D21" s="10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2" t="s">
        <v>104</v>
      </c>
      <c r="R21" s="92"/>
      <c r="S21" s="93"/>
      <c r="T21" s="93"/>
    </row>
    <row r="22" spans="1:20" ht="20.25" customHeight="1">
      <c r="A22" s="108"/>
      <c r="B22" s="108"/>
      <c r="C22" s="108"/>
      <c r="D22" s="10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92" t="s">
        <v>105</v>
      </c>
      <c r="R22" s="92"/>
      <c r="S22" s="93"/>
      <c r="T22" s="93"/>
    </row>
    <row r="23" spans="1:20" ht="20.25">
      <c r="A23" s="113" t="s">
        <v>107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92" t="s">
        <v>106</v>
      </c>
      <c r="R23" s="92"/>
      <c r="S23" s="93">
        <v>383</v>
      </c>
      <c r="T23" s="93"/>
    </row>
    <row r="24" spans="1:20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8"/>
      <c r="S24" s="28"/>
      <c r="T24" s="28"/>
    </row>
    <row r="25" spans="1:20" ht="20.25">
      <c r="A25" s="114" t="s">
        <v>108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27"/>
      <c r="R25" s="28"/>
      <c r="S25" s="28"/>
      <c r="T25" s="28"/>
    </row>
    <row r="26" spans="1:20" ht="20.25">
      <c r="A26" s="113" t="s">
        <v>109</v>
      </c>
      <c r="B26" s="113"/>
      <c r="C26" s="113"/>
      <c r="D26" s="113"/>
      <c r="E26" s="113"/>
      <c r="F26" s="113"/>
      <c r="G26" s="113"/>
      <c r="H26" s="113"/>
      <c r="I26" s="117" t="s">
        <v>150</v>
      </c>
      <c r="J26" s="117"/>
      <c r="K26" s="117"/>
      <c r="L26" s="117"/>
      <c r="M26" s="117"/>
      <c r="N26" s="117"/>
      <c r="O26" s="117"/>
      <c r="P26" s="26"/>
      <c r="Q26" s="27"/>
      <c r="R26" s="28"/>
      <c r="S26" s="28"/>
      <c r="T26" s="28"/>
    </row>
    <row r="27" spans="1:20" ht="20.25">
      <c r="A27" s="113" t="s">
        <v>110</v>
      </c>
      <c r="B27" s="113"/>
      <c r="C27" s="113"/>
      <c r="D27" s="113"/>
      <c r="E27" s="113"/>
      <c r="F27" s="113"/>
      <c r="G27" s="113"/>
      <c r="H27" s="113"/>
      <c r="I27" s="117" t="s">
        <v>150</v>
      </c>
      <c r="J27" s="117"/>
      <c r="K27" s="117"/>
      <c r="L27" s="117"/>
      <c r="M27" s="117"/>
      <c r="N27" s="117"/>
      <c r="O27" s="117"/>
      <c r="P27" s="26"/>
      <c r="Q27" s="27"/>
      <c r="R27" s="28"/>
      <c r="S27" s="28"/>
      <c r="T27" s="28"/>
    </row>
    <row r="28" spans="1:20" ht="20.25">
      <c r="A28" s="113" t="s">
        <v>111</v>
      </c>
      <c r="B28" s="113"/>
      <c r="C28" s="113"/>
      <c r="D28" s="113"/>
      <c r="E28" s="113"/>
      <c r="F28" s="113"/>
      <c r="G28" s="113"/>
      <c r="H28" s="113"/>
      <c r="I28" s="115" t="s">
        <v>151</v>
      </c>
      <c r="J28" s="115"/>
      <c r="K28" s="115"/>
      <c r="L28" s="115"/>
      <c r="M28" s="115"/>
      <c r="N28" s="115"/>
      <c r="O28" s="115"/>
      <c r="P28" s="26"/>
      <c r="Q28" s="27"/>
      <c r="R28" s="28"/>
      <c r="S28" s="28"/>
      <c r="T28" s="28"/>
    </row>
    <row r="29" spans="1:20" ht="20.25">
      <c r="A29" s="113" t="s">
        <v>112</v>
      </c>
      <c r="B29" s="113"/>
      <c r="C29" s="113"/>
      <c r="D29" s="113"/>
      <c r="E29" s="113"/>
      <c r="F29" s="113"/>
      <c r="G29" s="113"/>
      <c r="H29" s="113"/>
      <c r="I29" s="116">
        <v>34542612.28</v>
      </c>
      <c r="J29" s="116"/>
      <c r="K29" s="116"/>
      <c r="L29" s="116"/>
      <c r="M29" s="116"/>
      <c r="N29" s="116"/>
      <c r="O29" s="116"/>
      <c r="P29" s="26"/>
      <c r="Q29" s="27"/>
      <c r="R29" s="28"/>
      <c r="S29" s="28"/>
      <c r="T29" s="28"/>
    </row>
    <row r="30" spans="1:20" ht="20.25">
      <c r="A30" s="113" t="s">
        <v>113</v>
      </c>
      <c r="B30" s="113"/>
      <c r="C30" s="113"/>
      <c r="D30" s="113"/>
      <c r="E30" s="113"/>
      <c r="F30" s="113"/>
      <c r="G30" s="113"/>
      <c r="H30" s="113"/>
      <c r="I30" s="119">
        <v>12000419.71</v>
      </c>
      <c r="J30" s="119"/>
      <c r="K30" s="119"/>
      <c r="L30" s="119"/>
      <c r="M30" s="119"/>
      <c r="N30" s="119"/>
      <c r="O30" s="119"/>
      <c r="P30" s="26"/>
      <c r="Q30" s="27"/>
      <c r="R30" s="28"/>
      <c r="S30" s="28"/>
      <c r="T30" s="28"/>
    </row>
    <row r="31" spans="1:20" ht="18.75">
      <c r="A31" s="7"/>
      <c r="B31" s="7"/>
      <c r="C31" s="7"/>
      <c r="D31" s="7"/>
      <c r="E31" s="7"/>
      <c r="F31" s="7"/>
      <c r="G31" s="7"/>
      <c r="H31" s="7"/>
      <c r="I31" s="28"/>
      <c r="J31" s="28"/>
      <c r="K31" s="28"/>
      <c r="L31" s="28"/>
      <c r="M31" s="28"/>
      <c r="N31" s="28"/>
      <c r="O31" s="28"/>
      <c r="P31" s="26"/>
      <c r="Q31" s="27"/>
      <c r="R31" s="28"/>
      <c r="S31" s="28"/>
      <c r="T31" s="28"/>
    </row>
    <row r="32" spans="1:20" ht="20.25">
      <c r="A32" s="114" t="s">
        <v>149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27"/>
      <c r="R32" s="28"/>
      <c r="S32" s="28"/>
      <c r="T32" s="28"/>
    </row>
    <row r="33" spans="1:20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8"/>
      <c r="S33" s="28"/>
      <c r="T33" s="28"/>
    </row>
    <row r="34" spans="1:20" ht="15.75">
      <c r="A34" s="120"/>
      <c r="B34" s="121" t="s">
        <v>114</v>
      </c>
      <c r="C34" s="121"/>
      <c r="D34" s="121"/>
      <c r="E34" s="121"/>
      <c r="F34" s="122" t="s">
        <v>115</v>
      </c>
      <c r="G34" s="122"/>
      <c r="H34" s="122"/>
      <c r="I34" s="122"/>
      <c r="J34" s="122"/>
      <c r="K34" s="122"/>
      <c r="P34" s="26"/>
      <c r="Q34" s="27"/>
      <c r="R34" s="28"/>
      <c r="S34" s="28"/>
      <c r="T34" s="28"/>
    </row>
    <row r="35" spans="1:20" ht="15.75">
      <c r="A35" s="120"/>
      <c r="B35" s="121"/>
      <c r="C35" s="121"/>
      <c r="D35" s="121"/>
      <c r="E35" s="121"/>
      <c r="F35" s="122" t="s">
        <v>116</v>
      </c>
      <c r="G35" s="122"/>
      <c r="H35" s="122" t="s">
        <v>117</v>
      </c>
      <c r="I35" s="122"/>
      <c r="J35" s="122" t="s">
        <v>118</v>
      </c>
      <c r="K35" s="122"/>
      <c r="P35" s="26"/>
      <c r="Q35" s="27"/>
      <c r="R35" s="28"/>
      <c r="S35" s="28"/>
      <c r="T35" s="28"/>
    </row>
    <row r="36" spans="1:20" ht="18.75">
      <c r="A36" s="29"/>
      <c r="B36" s="123" t="s">
        <v>119</v>
      </c>
      <c r="C36" s="124"/>
      <c r="D36" s="124"/>
      <c r="E36" s="125"/>
      <c r="F36" s="118">
        <v>16928.33</v>
      </c>
      <c r="G36" s="118"/>
      <c r="H36" s="118">
        <v>16928.33</v>
      </c>
      <c r="I36" s="118"/>
      <c r="J36" s="146">
        <v>16928.33</v>
      </c>
      <c r="K36" s="147"/>
      <c r="L36" s="30"/>
      <c r="M36" s="30"/>
      <c r="N36" s="30"/>
      <c r="O36" s="7"/>
      <c r="P36" s="7"/>
      <c r="Q36" s="30"/>
      <c r="R36" s="31"/>
      <c r="S36" s="31"/>
      <c r="T36" s="31"/>
    </row>
    <row r="37" spans="1:20" ht="18.75">
      <c r="A37" s="29"/>
      <c r="B37" s="123" t="s">
        <v>123</v>
      </c>
      <c r="C37" s="124"/>
      <c r="D37" s="124"/>
      <c r="E37" s="125"/>
      <c r="F37" s="118">
        <v>34542.61</v>
      </c>
      <c r="G37" s="118"/>
      <c r="H37" s="118">
        <v>34542.61</v>
      </c>
      <c r="I37" s="118"/>
      <c r="J37" s="118">
        <v>34542.61</v>
      </c>
      <c r="K37" s="118"/>
      <c r="L37" s="30"/>
      <c r="M37" s="30"/>
      <c r="N37" s="30"/>
      <c r="O37" s="7"/>
      <c r="P37" s="7"/>
      <c r="Q37" s="30"/>
      <c r="R37" s="31"/>
      <c r="S37" s="31"/>
      <c r="T37" s="31"/>
    </row>
    <row r="38" spans="1:20" ht="18.75">
      <c r="A38" s="29"/>
      <c r="B38" s="123" t="s">
        <v>124</v>
      </c>
      <c r="C38" s="124"/>
      <c r="D38" s="124"/>
      <c r="E38" s="125"/>
      <c r="F38" s="118">
        <v>14409.21</v>
      </c>
      <c r="G38" s="118"/>
      <c r="H38" s="118">
        <v>14409.21</v>
      </c>
      <c r="I38" s="118"/>
      <c r="J38" s="118">
        <v>14409.21</v>
      </c>
      <c r="K38" s="118"/>
      <c r="L38" s="30"/>
      <c r="M38" s="30"/>
      <c r="N38" s="30"/>
      <c r="O38" s="7"/>
      <c r="P38" s="7"/>
      <c r="Q38" s="30"/>
      <c r="R38" s="31"/>
      <c r="S38" s="31"/>
      <c r="T38" s="31"/>
    </row>
    <row r="39" spans="1:20" ht="18.75">
      <c r="A39" s="6"/>
      <c r="B39" s="123" t="s">
        <v>120</v>
      </c>
      <c r="C39" s="124"/>
      <c r="D39" s="124"/>
      <c r="E39" s="125"/>
      <c r="F39" s="118">
        <v>11383.08</v>
      </c>
      <c r="G39" s="118"/>
      <c r="H39" s="118">
        <v>11383.08</v>
      </c>
      <c r="I39" s="118"/>
      <c r="J39" s="118">
        <v>11383.08</v>
      </c>
      <c r="K39" s="118"/>
      <c r="L39" s="31"/>
      <c r="M39" s="31"/>
      <c r="N39" s="31"/>
      <c r="O39" s="7"/>
      <c r="P39" s="7"/>
      <c r="Q39" s="30"/>
      <c r="R39" s="31"/>
      <c r="S39" s="31"/>
      <c r="T39" s="31"/>
    </row>
    <row r="40" spans="1:20" ht="18.75">
      <c r="A40" s="6"/>
      <c r="B40" s="123" t="s">
        <v>124</v>
      </c>
      <c r="C40" s="124"/>
      <c r="D40" s="124"/>
      <c r="E40" s="125"/>
      <c r="F40" s="118">
        <v>2073.47</v>
      </c>
      <c r="G40" s="118"/>
      <c r="H40" s="118">
        <v>2073.47</v>
      </c>
      <c r="I40" s="118"/>
      <c r="J40" s="118">
        <v>2073.47</v>
      </c>
      <c r="K40" s="118"/>
      <c r="L40" s="31"/>
      <c r="M40" s="31"/>
      <c r="N40" s="31"/>
      <c r="O40" s="7"/>
      <c r="P40" s="7"/>
      <c r="Q40" s="30"/>
      <c r="R40" s="31"/>
      <c r="S40" s="31"/>
      <c r="T40" s="31"/>
    </row>
    <row r="41" spans="1:20" ht="18.75">
      <c r="A41" s="6"/>
      <c r="B41" s="123" t="s">
        <v>121</v>
      </c>
      <c r="C41" s="124"/>
      <c r="D41" s="124"/>
      <c r="E41" s="125"/>
      <c r="F41" s="118">
        <v>3275.68</v>
      </c>
      <c r="G41" s="118"/>
      <c r="H41" s="118">
        <v>3275.68</v>
      </c>
      <c r="I41" s="118"/>
      <c r="J41" s="118">
        <v>3275.68</v>
      </c>
      <c r="K41" s="118"/>
      <c r="L41" s="31"/>
      <c r="M41" s="31"/>
      <c r="N41" s="31"/>
      <c r="O41" s="7"/>
      <c r="P41" s="7"/>
      <c r="Q41" s="30"/>
      <c r="R41" s="31"/>
      <c r="S41" s="31"/>
      <c r="T41" s="31"/>
    </row>
    <row r="42" spans="1:20" ht="18.75">
      <c r="A42" s="6"/>
      <c r="B42" s="123" t="s">
        <v>125</v>
      </c>
      <c r="C42" s="124"/>
      <c r="D42" s="124"/>
      <c r="E42" s="125"/>
      <c r="F42" s="118"/>
      <c r="G42" s="118"/>
      <c r="H42" s="118"/>
      <c r="I42" s="118"/>
      <c r="J42" s="118"/>
      <c r="K42" s="118"/>
      <c r="L42" s="31"/>
      <c r="M42" s="31"/>
      <c r="N42" s="31"/>
      <c r="O42" s="7"/>
      <c r="P42" s="7"/>
      <c r="Q42" s="30"/>
      <c r="R42" s="31"/>
      <c r="S42" s="31"/>
      <c r="T42" s="31"/>
    </row>
    <row r="43" spans="1:20" ht="18.75">
      <c r="A43" s="6"/>
      <c r="B43" s="123" t="s">
        <v>140</v>
      </c>
      <c r="C43" s="124"/>
      <c r="D43" s="124"/>
      <c r="E43" s="125"/>
      <c r="F43" s="118">
        <v>29.16</v>
      </c>
      <c r="G43" s="118"/>
      <c r="H43" s="118">
        <v>29.16</v>
      </c>
      <c r="I43" s="118"/>
      <c r="J43" s="118">
        <v>29.16</v>
      </c>
      <c r="K43" s="118"/>
      <c r="L43" s="31"/>
      <c r="M43" s="31"/>
      <c r="N43" s="31"/>
      <c r="O43" s="7"/>
      <c r="P43" s="7"/>
      <c r="Q43" s="30"/>
      <c r="R43" s="31"/>
      <c r="S43" s="31"/>
      <c r="T43" s="31"/>
    </row>
    <row r="44" spans="1:20" ht="18.75">
      <c r="A44" s="6"/>
      <c r="B44" s="123" t="s">
        <v>122</v>
      </c>
      <c r="C44" s="124"/>
      <c r="D44" s="124"/>
      <c r="E44" s="125"/>
      <c r="F44" s="118">
        <v>27.55</v>
      </c>
      <c r="G44" s="118"/>
      <c r="H44" s="118">
        <v>27.55</v>
      </c>
      <c r="I44" s="118"/>
      <c r="J44" s="118">
        <v>27.55</v>
      </c>
      <c r="K44" s="118"/>
      <c r="L44" s="31"/>
      <c r="M44" s="31"/>
      <c r="N44" s="31"/>
      <c r="O44" s="7"/>
      <c r="P44" s="7"/>
      <c r="Q44" s="30"/>
      <c r="R44" s="31"/>
      <c r="S44" s="31"/>
      <c r="T44" s="31"/>
    </row>
    <row r="45" spans="1:20" ht="18.75">
      <c r="A45" s="6"/>
      <c r="B45" s="123" t="s">
        <v>126</v>
      </c>
      <c r="C45" s="124"/>
      <c r="D45" s="124"/>
      <c r="E45" s="125"/>
      <c r="F45" s="118"/>
      <c r="G45" s="118"/>
      <c r="H45" s="118"/>
      <c r="I45" s="118"/>
      <c r="J45" s="118"/>
      <c r="K45" s="118"/>
      <c r="L45" s="31"/>
      <c r="M45" s="31"/>
      <c r="N45" s="31"/>
      <c r="O45" s="7"/>
      <c r="P45" s="7"/>
      <c r="Q45" s="30"/>
      <c r="R45" s="31"/>
      <c r="S45" s="31"/>
      <c r="T45" s="31"/>
    </row>
    <row r="46" spans="1:20" ht="119.2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27"/>
      <c r="R46" s="127"/>
      <c r="S46" s="127"/>
      <c r="T46" s="127"/>
    </row>
    <row r="47" spans="1:20" ht="21" thickBot="1">
      <c r="A47" s="114" t="s">
        <v>131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1:20" ht="14.25">
      <c r="A48" s="128" t="s">
        <v>0</v>
      </c>
      <c r="B48" s="130" t="s">
        <v>92</v>
      </c>
      <c r="C48" s="132" t="s">
        <v>156</v>
      </c>
      <c r="D48" s="132" t="s">
        <v>53</v>
      </c>
      <c r="E48" s="134" t="s">
        <v>2</v>
      </c>
      <c r="F48" s="134"/>
      <c r="G48" s="134"/>
      <c r="H48" s="132" t="s">
        <v>52</v>
      </c>
      <c r="I48" s="135" t="s">
        <v>2</v>
      </c>
      <c r="J48" s="135"/>
      <c r="K48" s="135"/>
      <c r="L48" s="135"/>
      <c r="M48" s="135"/>
      <c r="N48" s="132" t="s">
        <v>54</v>
      </c>
      <c r="O48" s="135" t="s">
        <v>2</v>
      </c>
      <c r="P48" s="135"/>
      <c r="Q48" s="135"/>
      <c r="R48" s="136" t="s">
        <v>1</v>
      </c>
      <c r="S48" s="136"/>
      <c r="T48" s="137"/>
    </row>
    <row r="49" spans="1:20" ht="119.25">
      <c r="A49" s="129"/>
      <c r="B49" s="131"/>
      <c r="C49" s="133"/>
      <c r="D49" s="133"/>
      <c r="E49" s="33" t="s">
        <v>23</v>
      </c>
      <c r="F49" s="33" t="s">
        <v>22</v>
      </c>
      <c r="G49" s="33" t="s">
        <v>133</v>
      </c>
      <c r="H49" s="133"/>
      <c r="I49" s="33" t="s">
        <v>16</v>
      </c>
      <c r="J49" s="33" t="s">
        <v>17</v>
      </c>
      <c r="K49" s="33" t="s">
        <v>18</v>
      </c>
      <c r="L49" s="33" t="s">
        <v>24</v>
      </c>
      <c r="M49" s="33" t="s">
        <v>19</v>
      </c>
      <c r="N49" s="133"/>
      <c r="O49" s="33" t="s">
        <v>25</v>
      </c>
      <c r="P49" s="33" t="s">
        <v>30</v>
      </c>
      <c r="Q49" s="33" t="s">
        <v>55</v>
      </c>
      <c r="R49" s="33" t="s">
        <v>3</v>
      </c>
      <c r="S49" s="33" t="s">
        <v>4</v>
      </c>
      <c r="T49" s="34" t="s">
        <v>66</v>
      </c>
    </row>
    <row r="50" spans="1:20" ht="14.25">
      <c r="A50" s="129"/>
      <c r="B50" s="35">
        <v>1</v>
      </c>
      <c r="C50" s="35">
        <v>2</v>
      </c>
      <c r="D50" s="35">
        <v>3</v>
      </c>
      <c r="E50" s="35">
        <v>4</v>
      </c>
      <c r="F50" s="35">
        <v>5</v>
      </c>
      <c r="G50" s="35">
        <v>6</v>
      </c>
      <c r="H50" s="35">
        <v>7</v>
      </c>
      <c r="I50" s="35">
        <v>8</v>
      </c>
      <c r="J50" s="35">
        <v>9</v>
      </c>
      <c r="K50" s="35">
        <v>10</v>
      </c>
      <c r="L50" s="35">
        <v>11</v>
      </c>
      <c r="M50" s="35">
        <v>12</v>
      </c>
      <c r="N50" s="35">
        <v>13</v>
      </c>
      <c r="O50" s="35">
        <v>14</v>
      </c>
      <c r="P50" s="35">
        <v>15</v>
      </c>
      <c r="Q50" s="35">
        <v>16</v>
      </c>
      <c r="R50" s="35">
        <v>17</v>
      </c>
      <c r="S50" s="35">
        <v>18</v>
      </c>
      <c r="T50" s="36">
        <v>20</v>
      </c>
    </row>
    <row r="51" spans="1:20" ht="28.5">
      <c r="A51" s="37"/>
      <c r="B51" s="38" t="s">
        <v>20</v>
      </c>
      <c r="C51" s="39"/>
      <c r="D51" s="39"/>
      <c r="E51" s="39"/>
      <c r="F51" s="39"/>
      <c r="G51" s="39"/>
      <c r="H51" s="39">
        <f>I51+J51+K51+L51+M51</f>
        <v>0</v>
      </c>
      <c r="I51" s="39"/>
      <c r="J51" s="39"/>
      <c r="K51" s="39"/>
      <c r="L51" s="39"/>
      <c r="M51" s="39"/>
      <c r="N51" s="39">
        <f>O51+P51+Q51</f>
        <v>0</v>
      </c>
      <c r="O51" s="39"/>
      <c r="P51" s="39"/>
      <c r="Q51" s="39"/>
      <c r="R51" s="40" t="s">
        <v>100</v>
      </c>
      <c r="S51" s="40" t="s">
        <v>100</v>
      </c>
      <c r="T51" s="41" t="s">
        <v>100</v>
      </c>
    </row>
    <row r="52" spans="1:20" ht="15.75">
      <c r="A52" s="42">
        <v>1</v>
      </c>
      <c r="B52" s="43" t="s">
        <v>21</v>
      </c>
      <c r="C52" s="81">
        <f>SUM(C53+C55+C58+C59)</f>
        <v>28970000</v>
      </c>
      <c r="D52" s="81">
        <f aca="true" t="shared" si="0" ref="D52:Q52">D53+D54+D55+D56+D63+D70</f>
        <v>28215500</v>
      </c>
      <c r="E52" s="81">
        <f t="shared" si="0"/>
        <v>5218500</v>
      </c>
      <c r="F52" s="81">
        <f t="shared" si="0"/>
        <v>22997000</v>
      </c>
      <c r="G52" s="81">
        <f t="shared" si="0"/>
        <v>0</v>
      </c>
      <c r="H52" s="81">
        <f t="shared" si="0"/>
        <v>754500</v>
      </c>
      <c r="I52" s="81">
        <f t="shared" si="0"/>
        <v>305500</v>
      </c>
      <c r="J52" s="81">
        <f t="shared" si="0"/>
        <v>0</v>
      </c>
      <c r="K52" s="81">
        <f t="shared" si="0"/>
        <v>143600</v>
      </c>
      <c r="L52" s="81">
        <f t="shared" si="0"/>
        <v>305400</v>
      </c>
      <c r="M52" s="81">
        <f t="shared" si="0"/>
        <v>0</v>
      </c>
      <c r="N52" s="81">
        <f>N53+N54+N55+N56++N58+N63+N70+N59</f>
        <v>0</v>
      </c>
      <c r="O52" s="81">
        <f>SUM(O53:O76)</f>
        <v>0</v>
      </c>
      <c r="P52" s="81">
        <f t="shared" si="0"/>
        <v>0</v>
      </c>
      <c r="Q52" s="81">
        <f t="shared" si="0"/>
        <v>0</v>
      </c>
      <c r="R52" s="78" t="s">
        <v>100</v>
      </c>
      <c r="S52" s="78" t="s">
        <v>100</v>
      </c>
      <c r="T52" s="79" t="s">
        <v>100</v>
      </c>
    </row>
    <row r="53" spans="1:20" ht="30">
      <c r="A53" s="44" t="s">
        <v>37</v>
      </c>
      <c r="B53" s="45" t="s">
        <v>34</v>
      </c>
      <c r="C53" s="39">
        <f aca="true" t="shared" si="1" ref="C53:C76">D53+H53+N53</f>
        <v>28215500</v>
      </c>
      <c r="D53" s="39">
        <f aca="true" t="shared" si="2" ref="D53:D76">E53+F53+G53</f>
        <v>28215500</v>
      </c>
      <c r="E53" s="46">
        <v>5218500</v>
      </c>
      <c r="F53" s="47">
        <v>22997000</v>
      </c>
      <c r="G53" s="46"/>
      <c r="H53" s="39">
        <f aca="true" t="shared" si="3" ref="H53:H76">I53+J53+K53+L53+M53</f>
        <v>0</v>
      </c>
      <c r="I53" s="46"/>
      <c r="J53" s="46"/>
      <c r="K53" s="46"/>
      <c r="L53" s="46"/>
      <c r="M53" s="46"/>
      <c r="N53" s="39">
        <f aca="true" t="shared" si="4" ref="N53:N76">O53+P53+Q53</f>
        <v>0</v>
      </c>
      <c r="O53" s="46"/>
      <c r="P53" s="46"/>
      <c r="Q53" s="46"/>
      <c r="R53" s="48"/>
      <c r="S53" s="49"/>
      <c r="T53" s="50"/>
    </row>
    <row r="54" spans="1:20" ht="15.75">
      <c r="A54" s="44" t="s">
        <v>38</v>
      </c>
      <c r="B54" s="45" t="s">
        <v>132</v>
      </c>
      <c r="C54" s="39">
        <f t="shared" si="1"/>
        <v>0</v>
      </c>
      <c r="D54" s="39">
        <f t="shared" si="2"/>
        <v>0</v>
      </c>
      <c r="E54" s="46"/>
      <c r="F54" s="46"/>
      <c r="G54" s="46"/>
      <c r="H54" s="39">
        <f t="shared" si="3"/>
        <v>0</v>
      </c>
      <c r="I54" s="46"/>
      <c r="J54" s="46"/>
      <c r="K54" s="46"/>
      <c r="L54" s="46"/>
      <c r="M54" s="46"/>
      <c r="N54" s="39">
        <f t="shared" si="4"/>
        <v>0</v>
      </c>
      <c r="O54" s="46"/>
      <c r="P54" s="46"/>
      <c r="Q54" s="46"/>
      <c r="R54" s="48"/>
      <c r="S54" s="49"/>
      <c r="T54" s="50"/>
    </row>
    <row r="55" spans="1:20" ht="30">
      <c r="A55" s="44" t="s">
        <v>39</v>
      </c>
      <c r="B55" s="45" t="s">
        <v>90</v>
      </c>
      <c r="C55" s="39">
        <f t="shared" si="1"/>
        <v>754500</v>
      </c>
      <c r="D55" s="39">
        <f t="shared" si="2"/>
        <v>0</v>
      </c>
      <c r="E55" s="46"/>
      <c r="F55" s="47"/>
      <c r="G55" s="46"/>
      <c r="H55" s="39">
        <f t="shared" si="3"/>
        <v>754500</v>
      </c>
      <c r="I55" s="46">
        <v>305500</v>
      </c>
      <c r="J55" s="46"/>
      <c r="K55" s="46">
        <v>143600</v>
      </c>
      <c r="L55" s="46">
        <v>305400</v>
      </c>
      <c r="M55" s="46"/>
      <c r="N55" s="39">
        <f t="shared" si="4"/>
        <v>0</v>
      </c>
      <c r="O55" s="46"/>
      <c r="P55" s="46"/>
      <c r="Q55" s="46"/>
      <c r="R55" s="48"/>
      <c r="S55" s="49"/>
      <c r="T55" s="50"/>
    </row>
    <row r="56" spans="1:20" ht="30">
      <c r="A56" s="44" t="s">
        <v>40</v>
      </c>
      <c r="B56" s="51" t="s">
        <v>35</v>
      </c>
      <c r="C56" s="39">
        <f t="shared" si="1"/>
        <v>0</v>
      </c>
      <c r="D56" s="39">
        <f>D57+D59+D60+D61+D62</f>
        <v>0</v>
      </c>
      <c r="E56" s="39">
        <f>E57+E59+E60+E61+E62</f>
        <v>0</v>
      </c>
      <c r="F56" s="39">
        <f>F57+F59+F60+F61+F62</f>
        <v>0</v>
      </c>
      <c r="G56" s="39">
        <f>G57+G59+G60+G61+G62</f>
        <v>0</v>
      </c>
      <c r="H56" s="39">
        <f t="shared" si="3"/>
        <v>0</v>
      </c>
      <c r="I56" s="39">
        <f>I57+I59+I60+I61+I62</f>
        <v>0</v>
      </c>
      <c r="J56" s="39">
        <f>J57+J59+J60+J61+J62</f>
        <v>0</v>
      </c>
      <c r="K56" s="39">
        <f>K57+K59+K60+K61+K62</f>
        <v>0</v>
      </c>
      <c r="L56" s="39">
        <f>L57+L59+L60+L61+L62</f>
        <v>0</v>
      </c>
      <c r="M56" s="39">
        <f>M57+M59+M60+M61+M62</f>
        <v>0</v>
      </c>
      <c r="N56" s="39">
        <f t="shared" si="4"/>
        <v>0</v>
      </c>
      <c r="O56" s="39"/>
      <c r="P56" s="39">
        <f>P57+P59+P60+P61+P62</f>
        <v>0</v>
      </c>
      <c r="Q56" s="39">
        <f>Q57+Q59+Q60+Q61+Q62</f>
        <v>0</v>
      </c>
      <c r="R56" s="48" t="s">
        <v>100</v>
      </c>
      <c r="S56" s="49" t="s">
        <v>100</v>
      </c>
      <c r="T56" s="50" t="s">
        <v>100</v>
      </c>
    </row>
    <row r="57" spans="1:20" ht="120">
      <c r="A57" s="52" t="s">
        <v>42</v>
      </c>
      <c r="B57" s="45" t="s">
        <v>36</v>
      </c>
      <c r="C57" s="39">
        <f t="shared" si="1"/>
        <v>0</v>
      </c>
      <c r="D57" s="39">
        <f t="shared" si="2"/>
        <v>0</v>
      </c>
      <c r="E57" s="46"/>
      <c r="F57" s="47"/>
      <c r="G57" s="46"/>
      <c r="H57" s="39">
        <f t="shared" si="3"/>
        <v>0</v>
      </c>
      <c r="I57" s="46"/>
      <c r="J57" s="46"/>
      <c r="K57" s="46"/>
      <c r="L57" s="46"/>
      <c r="M57" s="46"/>
      <c r="N57" s="39">
        <f t="shared" si="4"/>
        <v>0</v>
      </c>
      <c r="O57" s="46"/>
      <c r="P57" s="46"/>
      <c r="Q57" s="46"/>
      <c r="R57" s="48"/>
      <c r="S57" s="49"/>
      <c r="T57" s="50"/>
    </row>
    <row r="58" spans="1:20" ht="90">
      <c r="A58" s="5" t="s">
        <v>43</v>
      </c>
      <c r="B58" s="80" t="s">
        <v>158</v>
      </c>
      <c r="C58" s="2">
        <f t="shared" si="1"/>
        <v>0</v>
      </c>
      <c r="D58" s="2">
        <f t="shared" si="2"/>
        <v>0</v>
      </c>
      <c r="E58" s="3"/>
      <c r="F58" s="4"/>
      <c r="G58" s="3"/>
      <c r="H58" s="2">
        <f>I58+J58+K58+L58+M58</f>
        <v>0</v>
      </c>
      <c r="I58" s="3"/>
      <c r="J58" s="3"/>
      <c r="K58" s="3"/>
      <c r="L58" s="3"/>
      <c r="M58" s="3"/>
      <c r="N58" s="39">
        <f t="shared" si="4"/>
        <v>0</v>
      </c>
      <c r="O58" s="46"/>
      <c r="P58" s="3"/>
      <c r="Q58" s="3"/>
      <c r="R58" s="75"/>
      <c r="S58" s="76"/>
      <c r="T58" s="77"/>
    </row>
    <row r="59" spans="1:20" ht="15.75">
      <c r="A59" s="44" t="s">
        <v>43</v>
      </c>
      <c r="B59" s="45" t="s">
        <v>145</v>
      </c>
      <c r="C59" s="39">
        <f t="shared" si="1"/>
        <v>0</v>
      </c>
      <c r="D59" s="39">
        <f t="shared" si="2"/>
        <v>0</v>
      </c>
      <c r="E59" s="46"/>
      <c r="F59" s="47"/>
      <c r="G59" s="46"/>
      <c r="H59" s="39">
        <f t="shared" si="3"/>
        <v>0</v>
      </c>
      <c r="I59" s="46"/>
      <c r="J59" s="46"/>
      <c r="K59" s="46"/>
      <c r="L59" s="46"/>
      <c r="M59" s="46"/>
      <c r="N59" s="39">
        <f t="shared" si="4"/>
        <v>0</v>
      </c>
      <c r="O59" s="46"/>
      <c r="P59" s="46"/>
      <c r="Q59" s="46"/>
      <c r="R59" s="48"/>
      <c r="S59" s="49"/>
      <c r="T59" s="50"/>
    </row>
    <row r="60" spans="1:20" ht="30">
      <c r="A60" s="44" t="s">
        <v>44</v>
      </c>
      <c r="B60" s="53" t="s">
        <v>147</v>
      </c>
      <c r="C60" s="39">
        <f t="shared" si="1"/>
        <v>0</v>
      </c>
      <c r="D60" s="39">
        <f t="shared" si="2"/>
        <v>0</v>
      </c>
      <c r="E60" s="46"/>
      <c r="F60" s="47"/>
      <c r="G60" s="46"/>
      <c r="H60" s="39">
        <f t="shared" si="3"/>
        <v>0</v>
      </c>
      <c r="I60" s="46"/>
      <c r="J60" s="46"/>
      <c r="K60" s="46"/>
      <c r="L60" s="46"/>
      <c r="M60" s="46"/>
      <c r="N60" s="39">
        <f t="shared" si="4"/>
        <v>0</v>
      </c>
      <c r="O60" s="46"/>
      <c r="P60" s="46"/>
      <c r="Q60" s="46"/>
      <c r="R60" s="48"/>
      <c r="S60" s="49"/>
      <c r="T60" s="50"/>
    </row>
    <row r="61" spans="1:20" ht="30">
      <c r="A61" s="44" t="s">
        <v>45</v>
      </c>
      <c r="B61" s="45" t="s">
        <v>148</v>
      </c>
      <c r="C61" s="39">
        <f t="shared" si="1"/>
        <v>0</v>
      </c>
      <c r="D61" s="39">
        <f t="shared" si="2"/>
        <v>0</v>
      </c>
      <c r="E61" s="46"/>
      <c r="F61" s="47"/>
      <c r="G61" s="46"/>
      <c r="H61" s="39">
        <f t="shared" si="3"/>
        <v>0</v>
      </c>
      <c r="I61" s="46"/>
      <c r="J61" s="46"/>
      <c r="K61" s="46"/>
      <c r="L61" s="46"/>
      <c r="M61" s="46"/>
      <c r="N61" s="39">
        <f t="shared" si="4"/>
        <v>0</v>
      </c>
      <c r="O61" s="46"/>
      <c r="P61" s="46"/>
      <c r="Q61" s="46"/>
      <c r="R61" s="48"/>
      <c r="S61" s="49"/>
      <c r="T61" s="50"/>
    </row>
    <row r="62" spans="1:20" ht="15.75">
      <c r="A62" s="44" t="s">
        <v>46</v>
      </c>
      <c r="B62" s="45" t="s">
        <v>153</v>
      </c>
      <c r="C62" s="39">
        <f t="shared" si="1"/>
        <v>0</v>
      </c>
      <c r="D62" s="39">
        <f t="shared" si="2"/>
        <v>0</v>
      </c>
      <c r="E62" s="46"/>
      <c r="F62" s="47"/>
      <c r="G62" s="46"/>
      <c r="H62" s="39">
        <f t="shared" si="3"/>
        <v>0</v>
      </c>
      <c r="I62" s="46"/>
      <c r="J62" s="46"/>
      <c r="K62" s="46"/>
      <c r="L62" s="46"/>
      <c r="M62" s="46"/>
      <c r="N62" s="39">
        <f t="shared" si="4"/>
        <v>0</v>
      </c>
      <c r="O62" s="46"/>
      <c r="P62" s="46"/>
      <c r="Q62" s="46"/>
      <c r="R62" s="48"/>
      <c r="S62" s="49"/>
      <c r="T62" s="50"/>
    </row>
    <row r="63" spans="1:20" ht="30">
      <c r="A63" s="44" t="s">
        <v>47</v>
      </c>
      <c r="B63" s="53" t="s">
        <v>56</v>
      </c>
      <c r="C63" s="39">
        <f t="shared" si="1"/>
        <v>0</v>
      </c>
      <c r="D63" s="39">
        <f>D64+D65+D66+D67+D68+D69</f>
        <v>0</v>
      </c>
      <c r="E63" s="39">
        <f>E64+E65+E66+E67+E68+E69</f>
        <v>0</v>
      </c>
      <c r="F63" s="39">
        <f>F64+F65+F66+F67+F68+F69</f>
        <v>0</v>
      </c>
      <c r="G63" s="39">
        <f>G64+G65+G66+G67+G68+G69</f>
        <v>0</v>
      </c>
      <c r="H63" s="39">
        <f t="shared" si="3"/>
        <v>0</v>
      </c>
      <c r="I63" s="39">
        <f>I64+I65+I66+I67+I68+I69</f>
        <v>0</v>
      </c>
      <c r="J63" s="39">
        <f>J64+J65+J66+J67+J68+J69</f>
        <v>0</v>
      </c>
      <c r="K63" s="39">
        <f>K64+K65+K66+K67+K68+K69</f>
        <v>0</v>
      </c>
      <c r="L63" s="39">
        <f>L64+L65+L66+L67+L68+L69</f>
        <v>0</v>
      </c>
      <c r="M63" s="39">
        <f>M64+M65+M66+M67+M68+M69</f>
        <v>0</v>
      </c>
      <c r="N63" s="39">
        <f t="shared" si="4"/>
        <v>0</v>
      </c>
      <c r="O63" s="39">
        <f>O64+O65+O66+O67+O68+O69</f>
        <v>0</v>
      </c>
      <c r="P63" s="39">
        <f>P64+P65+P66+P67+P68+P69</f>
        <v>0</v>
      </c>
      <c r="Q63" s="39">
        <f>Q64+Q65+Q66+Q67+Q68+Q69</f>
        <v>0</v>
      </c>
      <c r="R63" s="48" t="s">
        <v>100</v>
      </c>
      <c r="S63" s="49" t="s">
        <v>100</v>
      </c>
      <c r="T63" s="50" t="s">
        <v>100</v>
      </c>
    </row>
    <row r="64" spans="1:20" ht="30">
      <c r="A64" s="44" t="s">
        <v>48</v>
      </c>
      <c r="B64" s="53" t="s">
        <v>146</v>
      </c>
      <c r="C64" s="39">
        <f t="shared" si="1"/>
        <v>0</v>
      </c>
      <c r="D64" s="39">
        <f t="shared" si="2"/>
        <v>0</v>
      </c>
      <c r="E64" s="46"/>
      <c r="F64" s="46"/>
      <c r="G64" s="46"/>
      <c r="H64" s="39">
        <f t="shared" si="3"/>
        <v>0</v>
      </c>
      <c r="I64" s="46"/>
      <c r="J64" s="46"/>
      <c r="K64" s="46"/>
      <c r="L64" s="46"/>
      <c r="M64" s="46"/>
      <c r="N64" s="39">
        <f t="shared" si="4"/>
        <v>0</v>
      </c>
      <c r="O64" s="46"/>
      <c r="P64" s="46"/>
      <c r="Q64" s="46"/>
      <c r="R64" s="48"/>
      <c r="S64" s="49"/>
      <c r="T64" s="50"/>
    </row>
    <row r="65" spans="1:20" ht="30">
      <c r="A65" s="44" t="s">
        <v>49</v>
      </c>
      <c r="B65" s="53" t="s">
        <v>147</v>
      </c>
      <c r="C65" s="39">
        <f t="shared" si="1"/>
        <v>0</v>
      </c>
      <c r="D65" s="39">
        <f t="shared" si="2"/>
        <v>0</v>
      </c>
      <c r="E65" s="46"/>
      <c r="F65" s="46"/>
      <c r="G65" s="46"/>
      <c r="H65" s="39">
        <f t="shared" si="3"/>
        <v>0</v>
      </c>
      <c r="I65" s="46"/>
      <c r="J65" s="46"/>
      <c r="K65" s="46"/>
      <c r="L65" s="46"/>
      <c r="M65" s="46"/>
      <c r="N65" s="39">
        <f t="shared" si="4"/>
        <v>0</v>
      </c>
      <c r="O65" s="46"/>
      <c r="P65" s="46"/>
      <c r="Q65" s="46"/>
      <c r="R65" s="48"/>
      <c r="S65" s="49"/>
      <c r="T65" s="50"/>
    </row>
    <row r="66" spans="1:20" ht="15.75">
      <c r="A66" s="44" t="s">
        <v>50</v>
      </c>
      <c r="B66" s="53" t="s">
        <v>154</v>
      </c>
      <c r="C66" s="39">
        <f t="shared" si="1"/>
        <v>0</v>
      </c>
      <c r="D66" s="39">
        <f t="shared" si="2"/>
        <v>0</v>
      </c>
      <c r="E66" s="46"/>
      <c r="F66" s="46"/>
      <c r="G66" s="46"/>
      <c r="H66" s="39">
        <f t="shared" si="3"/>
        <v>0</v>
      </c>
      <c r="I66" s="46"/>
      <c r="J66" s="46"/>
      <c r="K66" s="46"/>
      <c r="L66" s="46"/>
      <c r="M66" s="46"/>
      <c r="N66" s="39">
        <f t="shared" si="4"/>
        <v>0</v>
      </c>
      <c r="O66" s="46"/>
      <c r="P66" s="46"/>
      <c r="Q66" s="46"/>
      <c r="R66" s="48"/>
      <c r="S66" s="49"/>
      <c r="T66" s="50"/>
    </row>
    <row r="67" spans="1:20" ht="15.75">
      <c r="A67" s="44" t="s">
        <v>51</v>
      </c>
      <c r="B67" s="51"/>
      <c r="C67" s="39">
        <f t="shared" si="1"/>
        <v>0</v>
      </c>
      <c r="D67" s="39">
        <f t="shared" si="2"/>
        <v>0</v>
      </c>
      <c r="E67" s="46"/>
      <c r="F67" s="46"/>
      <c r="G67" s="46"/>
      <c r="H67" s="39">
        <f t="shared" si="3"/>
        <v>0</v>
      </c>
      <c r="I67" s="46"/>
      <c r="J67" s="46"/>
      <c r="K67" s="46"/>
      <c r="L67" s="46"/>
      <c r="M67" s="46"/>
      <c r="N67" s="39">
        <f t="shared" si="4"/>
        <v>0</v>
      </c>
      <c r="O67" s="46"/>
      <c r="P67" s="46"/>
      <c r="Q67" s="46"/>
      <c r="R67" s="48"/>
      <c r="S67" s="49"/>
      <c r="T67" s="50"/>
    </row>
    <row r="68" spans="1:20" ht="15.75">
      <c r="A68" s="44" t="s">
        <v>58</v>
      </c>
      <c r="B68" s="51"/>
      <c r="C68" s="39">
        <f t="shared" si="1"/>
        <v>0</v>
      </c>
      <c r="D68" s="39">
        <f t="shared" si="2"/>
        <v>0</v>
      </c>
      <c r="E68" s="46"/>
      <c r="F68" s="46"/>
      <c r="G68" s="46"/>
      <c r="H68" s="39">
        <f t="shared" si="3"/>
        <v>0</v>
      </c>
      <c r="I68" s="46"/>
      <c r="J68" s="46"/>
      <c r="K68" s="46"/>
      <c r="L68" s="46"/>
      <c r="M68" s="46"/>
      <c r="N68" s="39">
        <f t="shared" si="4"/>
        <v>0</v>
      </c>
      <c r="O68" s="46"/>
      <c r="P68" s="46"/>
      <c r="Q68" s="46"/>
      <c r="R68" s="48"/>
      <c r="S68" s="49"/>
      <c r="T68" s="50"/>
    </row>
    <row r="69" spans="1:20" ht="15.75">
      <c r="A69" s="44" t="s">
        <v>59</v>
      </c>
      <c r="B69" s="51"/>
      <c r="C69" s="39">
        <f t="shared" si="1"/>
        <v>0</v>
      </c>
      <c r="D69" s="39">
        <f t="shared" si="2"/>
        <v>0</v>
      </c>
      <c r="E69" s="46"/>
      <c r="F69" s="46"/>
      <c r="G69" s="46"/>
      <c r="H69" s="39">
        <f t="shared" si="3"/>
        <v>0</v>
      </c>
      <c r="I69" s="46"/>
      <c r="J69" s="46"/>
      <c r="K69" s="46"/>
      <c r="L69" s="46"/>
      <c r="M69" s="46"/>
      <c r="N69" s="39">
        <f t="shared" si="4"/>
        <v>0</v>
      </c>
      <c r="O69" s="46"/>
      <c r="P69" s="46"/>
      <c r="Q69" s="46"/>
      <c r="R69" s="48"/>
      <c r="S69" s="49"/>
      <c r="T69" s="50"/>
    </row>
    <row r="70" spans="1:20" ht="45">
      <c r="A70" s="52" t="s">
        <v>41</v>
      </c>
      <c r="B70" s="53" t="s">
        <v>57</v>
      </c>
      <c r="C70" s="39">
        <f t="shared" si="1"/>
        <v>0</v>
      </c>
      <c r="D70" s="39">
        <f t="shared" si="2"/>
        <v>0</v>
      </c>
      <c r="E70" s="46">
        <f>E71+E72+E73+E74+E75+E76</f>
        <v>0</v>
      </c>
      <c r="F70" s="46">
        <f>F71+F72+F73+F74+F75+F76</f>
        <v>0</v>
      </c>
      <c r="G70" s="46">
        <f>G71+G72+G73+G74+G75+G76</f>
        <v>0</v>
      </c>
      <c r="H70" s="39">
        <f t="shared" si="3"/>
        <v>0</v>
      </c>
      <c r="I70" s="46">
        <f>I71+I72+I73+I74+I75+I76</f>
        <v>0</v>
      </c>
      <c r="J70" s="46">
        <f>J71+J72+J73+J74+J75+J76</f>
        <v>0</v>
      </c>
      <c r="K70" s="46">
        <f>K71+K72+K73+K74+K75+K76</f>
        <v>0</v>
      </c>
      <c r="L70" s="46">
        <f>L71+L72+L73+L74+L75+L76</f>
        <v>0</v>
      </c>
      <c r="M70" s="46">
        <f>M71+M72+M73+M74+M75+M76</f>
        <v>0</v>
      </c>
      <c r="N70" s="39">
        <f t="shared" si="4"/>
        <v>0</v>
      </c>
      <c r="O70" s="46">
        <f>O71+O72+O73+O74+O75+O76</f>
        <v>0</v>
      </c>
      <c r="P70" s="46">
        <f>P71+P72+P73+P74+P75+P76</f>
        <v>0</v>
      </c>
      <c r="Q70" s="46"/>
      <c r="R70" s="48" t="s">
        <v>100</v>
      </c>
      <c r="S70" s="49" t="s">
        <v>100</v>
      </c>
      <c r="T70" s="50" t="s">
        <v>100</v>
      </c>
    </row>
    <row r="71" spans="1:20" ht="30">
      <c r="A71" s="52" t="s">
        <v>60</v>
      </c>
      <c r="B71" s="53" t="s">
        <v>147</v>
      </c>
      <c r="C71" s="39">
        <f t="shared" si="1"/>
        <v>0</v>
      </c>
      <c r="D71" s="39">
        <f t="shared" si="2"/>
        <v>0</v>
      </c>
      <c r="E71" s="46"/>
      <c r="F71" s="46"/>
      <c r="G71" s="46"/>
      <c r="H71" s="39">
        <f t="shared" si="3"/>
        <v>0</v>
      </c>
      <c r="I71" s="46"/>
      <c r="J71" s="46"/>
      <c r="K71" s="46"/>
      <c r="L71" s="46"/>
      <c r="M71" s="46"/>
      <c r="N71" s="39">
        <f t="shared" si="4"/>
        <v>0</v>
      </c>
      <c r="O71" s="46"/>
      <c r="P71" s="46"/>
      <c r="Q71" s="46"/>
      <c r="R71" s="48"/>
      <c r="S71" s="49"/>
      <c r="T71" s="54"/>
    </row>
    <row r="72" spans="1:20" ht="30">
      <c r="A72" s="52" t="s">
        <v>61</v>
      </c>
      <c r="B72" s="45" t="s">
        <v>148</v>
      </c>
      <c r="C72" s="39">
        <f t="shared" si="1"/>
        <v>0</v>
      </c>
      <c r="D72" s="39">
        <f t="shared" si="2"/>
        <v>0</v>
      </c>
      <c r="E72" s="46"/>
      <c r="F72" s="46"/>
      <c r="G72" s="46"/>
      <c r="H72" s="39">
        <f t="shared" si="3"/>
        <v>0</v>
      </c>
      <c r="I72" s="46"/>
      <c r="J72" s="46"/>
      <c r="K72" s="46"/>
      <c r="L72" s="46"/>
      <c r="M72" s="46"/>
      <c r="N72" s="39">
        <f t="shared" si="4"/>
        <v>0</v>
      </c>
      <c r="O72" s="46"/>
      <c r="P72" s="46"/>
      <c r="Q72" s="46"/>
      <c r="R72" s="49"/>
      <c r="S72" s="49"/>
      <c r="T72" s="54"/>
    </row>
    <row r="73" spans="1:20" ht="15.75">
      <c r="A73" s="52" t="s">
        <v>62</v>
      </c>
      <c r="B73" s="53"/>
      <c r="C73" s="39">
        <f t="shared" si="1"/>
        <v>0</v>
      </c>
      <c r="D73" s="39">
        <f t="shared" si="2"/>
        <v>0</v>
      </c>
      <c r="E73" s="46"/>
      <c r="F73" s="46"/>
      <c r="G73" s="46"/>
      <c r="H73" s="39">
        <f t="shared" si="3"/>
        <v>0</v>
      </c>
      <c r="I73" s="46"/>
      <c r="J73" s="46"/>
      <c r="K73" s="46"/>
      <c r="L73" s="46"/>
      <c r="M73" s="46"/>
      <c r="N73" s="39">
        <f t="shared" si="4"/>
        <v>0</v>
      </c>
      <c r="O73" s="46"/>
      <c r="P73" s="46"/>
      <c r="Q73" s="46"/>
      <c r="R73" s="49"/>
      <c r="S73" s="49"/>
      <c r="T73" s="54"/>
    </row>
    <row r="74" spans="1:20" ht="15.75">
      <c r="A74" s="52" t="s">
        <v>63</v>
      </c>
      <c r="B74" s="53"/>
      <c r="C74" s="39">
        <f t="shared" si="1"/>
        <v>0</v>
      </c>
      <c r="D74" s="39">
        <f t="shared" si="2"/>
        <v>0</v>
      </c>
      <c r="E74" s="46"/>
      <c r="F74" s="46"/>
      <c r="G74" s="46"/>
      <c r="H74" s="39">
        <f t="shared" si="3"/>
        <v>0</v>
      </c>
      <c r="I74" s="46"/>
      <c r="J74" s="46"/>
      <c r="K74" s="46"/>
      <c r="L74" s="46"/>
      <c r="M74" s="46"/>
      <c r="N74" s="39">
        <f t="shared" si="4"/>
        <v>0</v>
      </c>
      <c r="O74" s="46"/>
      <c r="P74" s="46"/>
      <c r="Q74" s="46"/>
      <c r="R74" s="49"/>
      <c r="S74" s="49"/>
      <c r="T74" s="54"/>
    </row>
    <row r="75" spans="1:20" ht="15.75">
      <c r="A75" s="52" t="s">
        <v>64</v>
      </c>
      <c r="B75" s="55"/>
      <c r="C75" s="39">
        <f t="shared" si="1"/>
        <v>0</v>
      </c>
      <c r="D75" s="39">
        <f t="shared" si="2"/>
        <v>0</v>
      </c>
      <c r="E75" s="46"/>
      <c r="F75" s="46"/>
      <c r="G75" s="46"/>
      <c r="H75" s="39">
        <f t="shared" si="3"/>
        <v>0</v>
      </c>
      <c r="I75" s="46"/>
      <c r="J75" s="46"/>
      <c r="K75" s="46"/>
      <c r="L75" s="46"/>
      <c r="M75" s="46"/>
      <c r="N75" s="39">
        <f t="shared" si="4"/>
        <v>0</v>
      </c>
      <c r="O75" s="46"/>
      <c r="P75" s="46"/>
      <c r="Q75" s="46"/>
      <c r="R75" s="49"/>
      <c r="S75" s="49"/>
      <c r="T75" s="54"/>
    </row>
    <row r="76" spans="1:20" ht="15.75">
      <c r="A76" s="52" t="s">
        <v>65</v>
      </c>
      <c r="B76" s="55" t="s">
        <v>153</v>
      </c>
      <c r="C76" s="39">
        <f t="shared" si="1"/>
        <v>0</v>
      </c>
      <c r="D76" s="39">
        <f t="shared" si="2"/>
        <v>0</v>
      </c>
      <c r="E76" s="46"/>
      <c r="F76" s="46"/>
      <c r="G76" s="46"/>
      <c r="H76" s="39">
        <f t="shared" si="3"/>
        <v>0</v>
      </c>
      <c r="I76" s="46"/>
      <c r="J76" s="46"/>
      <c r="K76" s="46"/>
      <c r="L76" s="46"/>
      <c r="M76" s="46"/>
      <c r="N76" s="39">
        <f t="shared" si="4"/>
        <v>0</v>
      </c>
      <c r="O76" s="46"/>
      <c r="P76" s="46"/>
      <c r="Q76" s="46"/>
      <c r="R76" s="49"/>
      <c r="S76" s="49"/>
      <c r="T76" s="54"/>
    </row>
    <row r="77" spans="1:20" ht="16.5" thickBot="1">
      <c r="A77" s="56"/>
      <c r="B77" s="57" t="s">
        <v>99</v>
      </c>
      <c r="C77" s="83">
        <f>C52+C51</f>
        <v>28970000</v>
      </c>
      <c r="D77" s="83">
        <f aca="true" t="shared" si="5" ref="D77:Q77">D52+D51</f>
        <v>28215500</v>
      </c>
      <c r="E77" s="83">
        <f t="shared" si="5"/>
        <v>5218500</v>
      </c>
      <c r="F77" s="83">
        <f t="shared" si="5"/>
        <v>22997000</v>
      </c>
      <c r="G77" s="84">
        <f t="shared" si="5"/>
        <v>0</v>
      </c>
      <c r="H77" s="83">
        <f t="shared" si="5"/>
        <v>754500</v>
      </c>
      <c r="I77" s="83">
        <f t="shared" si="5"/>
        <v>305500</v>
      </c>
      <c r="J77" s="84">
        <f t="shared" si="5"/>
        <v>0</v>
      </c>
      <c r="K77" s="83">
        <f t="shared" si="5"/>
        <v>143600</v>
      </c>
      <c r="L77" s="83">
        <f t="shared" si="5"/>
        <v>305400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58" t="s">
        <v>100</v>
      </c>
      <c r="S77" s="59" t="s">
        <v>100</v>
      </c>
      <c r="T77" s="60" t="s">
        <v>100</v>
      </c>
    </row>
    <row r="78" spans="1:20" ht="15.75">
      <c r="A78" s="61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1"/>
      <c r="S78" s="64"/>
      <c r="T78" s="61"/>
    </row>
    <row r="79" spans="1:20" ht="39" customHeight="1" thickBot="1">
      <c r="A79" s="61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1"/>
      <c r="S79" s="64"/>
      <c r="T79" s="61"/>
    </row>
    <row r="80" spans="1:20" ht="14.25">
      <c r="A80" s="138" t="s">
        <v>0</v>
      </c>
      <c r="B80" s="135" t="s">
        <v>91</v>
      </c>
      <c r="C80" s="132" t="s">
        <v>157</v>
      </c>
      <c r="D80" s="132" t="s">
        <v>26</v>
      </c>
      <c r="E80" s="134" t="s">
        <v>2</v>
      </c>
      <c r="F80" s="134"/>
      <c r="G80" s="134"/>
      <c r="H80" s="132" t="s">
        <v>27</v>
      </c>
      <c r="I80" s="135" t="s">
        <v>2</v>
      </c>
      <c r="J80" s="135"/>
      <c r="K80" s="135"/>
      <c r="L80" s="135"/>
      <c r="M80" s="135"/>
      <c r="N80" s="135"/>
      <c r="O80" s="135"/>
      <c r="P80" s="135"/>
      <c r="Q80" s="135"/>
      <c r="R80" s="136" t="s">
        <v>1</v>
      </c>
      <c r="S80" s="136"/>
      <c r="T80" s="137"/>
    </row>
    <row r="81" spans="1:20" ht="119.25">
      <c r="A81" s="139"/>
      <c r="B81" s="141"/>
      <c r="C81" s="133"/>
      <c r="D81" s="133"/>
      <c r="E81" s="33" t="str">
        <f>E49</f>
        <v>Субсидия  городского бюджета</v>
      </c>
      <c r="F81" s="33" t="str">
        <f>F49</f>
        <v>Субсидия областного бюджета</v>
      </c>
      <c r="G81" s="33" t="str">
        <f>G49</f>
        <v>Плата    получателей услуг</v>
      </c>
      <c r="H81" s="133"/>
      <c r="I81" s="33" t="str">
        <f>I49</f>
        <v>платные услуги</v>
      </c>
      <c r="J81" s="33" t="str">
        <f>J49</f>
        <v>аренда</v>
      </c>
      <c r="K81" s="33" t="str">
        <f>K49</f>
        <v>возмещение коммунальных платежей</v>
      </c>
      <c r="L81" s="33" t="str">
        <f>L49</f>
        <v>Целевые поступления</v>
      </c>
      <c r="M81" s="33" t="str">
        <f>M49</f>
        <v>прочие поступления</v>
      </c>
      <c r="N81" s="32" t="str">
        <f>N48</f>
        <v>ИТОГО целевые субсидии</v>
      </c>
      <c r="O81" s="33" t="str">
        <f aca="true" t="shared" si="6" ref="O81:T81">O49</f>
        <v>Целевые субсидии городского бюджета</v>
      </c>
      <c r="P81" s="33" t="str">
        <f t="shared" si="6"/>
        <v>Целевые субсидии областного  бюджета</v>
      </c>
      <c r="Q81" s="33" t="str">
        <f t="shared" si="6"/>
        <v>Целевые субсидии Федерального бюджета</v>
      </c>
      <c r="R81" s="33" t="str">
        <f t="shared" si="6"/>
        <v>КФСР</v>
      </c>
      <c r="S81" s="33" t="str">
        <f t="shared" si="6"/>
        <v>КЦСР</v>
      </c>
      <c r="T81" s="34" t="str">
        <f t="shared" si="6"/>
        <v>Доп. ФК</v>
      </c>
    </row>
    <row r="82" spans="1:20" ht="14.25">
      <c r="A82" s="140"/>
      <c r="B82" s="35">
        <v>1</v>
      </c>
      <c r="C82" s="35">
        <v>2</v>
      </c>
      <c r="D82" s="35">
        <v>3</v>
      </c>
      <c r="E82" s="35">
        <v>4</v>
      </c>
      <c r="F82" s="35">
        <v>5</v>
      </c>
      <c r="G82" s="35">
        <v>6</v>
      </c>
      <c r="H82" s="35">
        <v>7</v>
      </c>
      <c r="I82" s="35">
        <v>8</v>
      </c>
      <c r="J82" s="35">
        <v>9</v>
      </c>
      <c r="K82" s="35">
        <v>10</v>
      </c>
      <c r="L82" s="35">
        <v>11</v>
      </c>
      <c r="M82" s="35">
        <v>12</v>
      </c>
      <c r="N82" s="35">
        <v>13</v>
      </c>
      <c r="O82" s="35">
        <v>14</v>
      </c>
      <c r="P82" s="35">
        <v>15</v>
      </c>
      <c r="Q82" s="35">
        <v>16</v>
      </c>
      <c r="R82" s="35">
        <v>17</v>
      </c>
      <c r="S82" s="35">
        <v>18</v>
      </c>
      <c r="T82" s="36">
        <v>20</v>
      </c>
    </row>
    <row r="83" spans="1:20" ht="15.75">
      <c r="A83" s="65" t="s">
        <v>67</v>
      </c>
      <c r="B83" s="43" t="s">
        <v>97</v>
      </c>
      <c r="C83" s="81">
        <f>SUM(C84+C86+C88+C89+C90+C97+C98+C101+C102+C103)</f>
        <v>28970000</v>
      </c>
      <c r="D83" s="81">
        <f>D84+D85+D86+D88+D89+D90+D97+D98+D101+D102+D103</f>
        <v>28215500</v>
      </c>
      <c r="E83" s="81">
        <f>SUM(E103+E101+E98+E97+E94+E93+E92+E91++E89+E88+E86+E84)</f>
        <v>5218500</v>
      </c>
      <c r="F83" s="81">
        <f>SUM(F103+F102+F97+F89+F88+F86+F84)</f>
        <v>22997000</v>
      </c>
      <c r="G83" s="82">
        <f>G84+G85+G86+G87+G88+G89+G90+G96+G97+G98+G100+G102+G103</f>
        <v>0</v>
      </c>
      <c r="H83" s="81">
        <f>H84+H85+H86+H87+H88+H89+H90+H96+H97+H98+H100+H102+H103</f>
        <v>754500</v>
      </c>
      <c r="I83" s="81">
        <f>SUM(I103+I102+I90+I86+I84)</f>
        <v>305500</v>
      </c>
      <c r="J83" s="82">
        <f>J84+J85+J86+J87+J88+J89+J90+J96+J97+J98+J100+J102+J103</f>
        <v>0</v>
      </c>
      <c r="K83" s="81">
        <f>K84+K85+K86+K87+K88+K89+K90+K96+K97+K98+K100+K102+K103</f>
        <v>143600</v>
      </c>
      <c r="L83" s="81">
        <f>L84+L85+L86+L87+L88+L89+L90+L96+L97+L98+L100+L102+L103</f>
        <v>305400</v>
      </c>
      <c r="M83" s="81">
        <f>M99</f>
        <v>0</v>
      </c>
      <c r="N83" s="81">
        <f aca="true" t="shared" si="7" ref="N83:N89">SUM(O83:Q83)</f>
        <v>0</v>
      </c>
      <c r="O83" s="81">
        <f>SUM(O85:O104)</f>
        <v>0</v>
      </c>
      <c r="P83" s="81">
        <f>P84+P85+P86+P87+P88+P89+P90+P96+P97+P98+P100+P102+P103</f>
        <v>0</v>
      </c>
      <c r="Q83" s="81">
        <f>Q84+Q85+Q86+Q87+Q88+Q89+Q90+Q96+Q97+Q98+Q100+Q102+Q103</f>
        <v>0</v>
      </c>
      <c r="R83" s="48" t="s">
        <v>100</v>
      </c>
      <c r="S83" s="49" t="s">
        <v>100</v>
      </c>
      <c r="T83" s="50" t="s">
        <v>100</v>
      </c>
    </row>
    <row r="84" spans="1:20" ht="15.75">
      <c r="A84" s="66" t="s">
        <v>68</v>
      </c>
      <c r="B84" s="53" t="s">
        <v>5</v>
      </c>
      <c r="C84" s="67">
        <f>SUM(D84+H84)</f>
        <v>16449267.3</v>
      </c>
      <c r="D84" s="67">
        <f>E84+F84</f>
        <v>16300000</v>
      </c>
      <c r="E84" s="46">
        <v>300000</v>
      </c>
      <c r="F84" s="47">
        <v>16000000</v>
      </c>
      <c r="G84" s="46"/>
      <c r="H84" s="67">
        <f>I84+J84+K84+L84+M84</f>
        <v>149267.3</v>
      </c>
      <c r="I84" s="46">
        <v>149267.3</v>
      </c>
      <c r="J84" s="46"/>
      <c r="K84" s="46"/>
      <c r="L84" s="46"/>
      <c r="M84" s="46"/>
      <c r="N84" s="67">
        <f t="shared" si="7"/>
        <v>0</v>
      </c>
      <c r="O84" s="46"/>
      <c r="P84" s="46"/>
      <c r="Q84" s="46"/>
      <c r="R84" s="49" t="s">
        <v>100</v>
      </c>
      <c r="S84" s="49" t="s">
        <v>100</v>
      </c>
      <c r="T84" s="54" t="s">
        <v>100</v>
      </c>
    </row>
    <row r="85" spans="1:20" ht="15.75">
      <c r="A85" s="66" t="s">
        <v>69</v>
      </c>
      <c r="B85" s="53" t="s">
        <v>6</v>
      </c>
      <c r="C85" s="67">
        <f>D85+H85+N85</f>
        <v>0</v>
      </c>
      <c r="D85" s="67">
        <f aca="true" t="shared" si="8" ref="D85:D95">E85+F85+G85</f>
        <v>0</v>
      </c>
      <c r="E85" s="46"/>
      <c r="F85" s="46"/>
      <c r="G85" s="46"/>
      <c r="H85" s="67">
        <f aca="true" t="shared" si="9" ref="H85:H103">I85+J85+K85+L85+M85</f>
        <v>0</v>
      </c>
      <c r="I85" s="46"/>
      <c r="J85" s="46"/>
      <c r="K85" s="46"/>
      <c r="L85" s="46"/>
      <c r="M85" s="46"/>
      <c r="N85" s="67">
        <f t="shared" si="7"/>
        <v>0</v>
      </c>
      <c r="O85" s="46"/>
      <c r="P85" s="46"/>
      <c r="Q85" s="46"/>
      <c r="R85" s="49" t="s">
        <v>100</v>
      </c>
      <c r="S85" s="49" t="s">
        <v>100</v>
      </c>
      <c r="T85" s="54" t="s">
        <v>100</v>
      </c>
    </row>
    <row r="86" spans="1:20" ht="15.75">
      <c r="A86" s="66" t="s">
        <v>70</v>
      </c>
      <c r="B86" s="53" t="s">
        <v>7</v>
      </c>
      <c r="C86" s="67">
        <f>SUM(D86+H86)</f>
        <v>4987182.7</v>
      </c>
      <c r="D86" s="89">
        <f t="shared" si="8"/>
        <v>4922600</v>
      </c>
      <c r="E86" s="46">
        <v>90600</v>
      </c>
      <c r="F86" s="47">
        <v>4832000</v>
      </c>
      <c r="G86" s="46"/>
      <c r="H86" s="67">
        <f t="shared" si="9"/>
        <v>64582.7</v>
      </c>
      <c r="I86" s="46">
        <v>64582.7</v>
      </c>
      <c r="J86" s="46"/>
      <c r="K86" s="46"/>
      <c r="L86" s="46"/>
      <c r="M86" s="46"/>
      <c r="N86" s="67">
        <f t="shared" si="7"/>
        <v>0</v>
      </c>
      <c r="O86" s="46"/>
      <c r="P86" s="46"/>
      <c r="Q86" s="46"/>
      <c r="R86" s="49" t="s">
        <v>100</v>
      </c>
      <c r="S86" s="49" t="s">
        <v>100</v>
      </c>
      <c r="T86" s="54" t="s">
        <v>100</v>
      </c>
    </row>
    <row r="87" spans="1:20" ht="15.75">
      <c r="A87" s="66" t="s">
        <v>71</v>
      </c>
      <c r="B87" s="53" t="s">
        <v>8</v>
      </c>
      <c r="C87" s="67">
        <f aca="true" t="shared" si="10" ref="C87:C95">D87+H87+N87</f>
        <v>0</v>
      </c>
      <c r="D87" s="67">
        <f t="shared" si="8"/>
        <v>0</v>
      </c>
      <c r="E87" s="46"/>
      <c r="F87" s="46"/>
      <c r="G87" s="46"/>
      <c r="H87" s="67">
        <f t="shared" si="9"/>
        <v>0</v>
      </c>
      <c r="I87" s="46"/>
      <c r="J87" s="46"/>
      <c r="K87" s="46"/>
      <c r="L87" s="46"/>
      <c r="M87" s="46"/>
      <c r="N87" s="67">
        <f t="shared" si="7"/>
        <v>0</v>
      </c>
      <c r="O87" s="46"/>
      <c r="P87" s="46"/>
      <c r="Q87" s="46"/>
      <c r="R87" s="49" t="s">
        <v>100</v>
      </c>
      <c r="S87" s="49" t="s">
        <v>100</v>
      </c>
      <c r="T87" s="54" t="s">
        <v>100</v>
      </c>
    </row>
    <row r="88" spans="1:20" ht="15.75">
      <c r="A88" s="66" t="s">
        <v>72</v>
      </c>
      <c r="B88" s="53" t="s">
        <v>9</v>
      </c>
      <c r="C88" s="67">
        <f t="shared" si="10"/>
        <v>237700</v>
      </c>
      <c r="D88" s="67">
        <f t="shared" si="8"/>
        <v>237700</v>
      </c>
      <c r="E88" s="46">
        <v>37700</v>
      </c>
      <c r="F88" s="46">
        <v>200000</v>
      </c>
      <c r="G88" s="46"/>
      <c r="H88" s="67">
        <f t="shared" si="9"/>
        <v>0</v>
      </c>
      <c r="I88" s="46"/>
      <c r="J88" s="46"/>
      <c r="K88" s="46"/>
      <c r="L88" s="46"/>
      <c r="M88" s="46"/>
      <c r="N88" s="67">
        <f t="shared" si="7"/>
        <v>0</v>
      </c>
      <c r="O88" s="46"/>
      <c r="P88" s="46"/>
      <c r="Q88" s="46"/>
      <c r="R88" s="49" t="s">
        <v>100</v>
      </c>
      <c r="S88" s="49" t="s">
        <v>100</v>
      </c>
      <c r="T88" s="54" t="s">
        <v>100</v>
      </c>
    </row>
    <row r="89" spans="1:20" ht="15.75">
      <c r="A89" s="66" t="s">
        <v>73</v>
      </c>
      <c r="B89" s="53" t="s">
        <v>10</v>
      </c>
      <c r="C89" s="67">
        <f t="shared" si="10"/>
        <v>50000</v>
      </c>
      <c r="D89" s="67">
        <f t="shared" si="8"/>
        <v>50000</v>
      </c>
      <c r="E89" s="46">
        <v>50000</v>
      </c>
      <c r="F89" s="46"/>
      <c r="G89" s="46"/>
      <c r="H89" s="67">
        <f t="shared" si="9"/>
        <v>0</v>
      </c>
      <c r="I89" s="46"/>
      <c r="J89" s="46"/>
      <c r="K89" s="46"/>
      <c r="L89" s="46"/>
      <c r="M89" s="46"/>
      <c r="N89" s="67">
        <f t="shared" si="7"/>
        <v>0</v>
      </c>
      <c r="O89" s="46"/>
      <c r="P89" s="46"/>
      <c r="Q89" s="46"/>
      <c r="R89" s="49" t="s">
        <v>100</v>
      </c>
      <c r="S89" s="49" t="s">
        <v>100</v>
      </c>
      <c r="T89" s="54" t="s">
        <v>100</v>
      </c>
    </row>
    <row r="90" spans="1:20" ht="30">
      <c r="A90" s="66" t="s">
        <v>74</v>
      </c>
      <c r="B90" s="53" t="s">
        <v>87</v>
      </c>
      <c r="C90" s="67">
        <f t="shared" si="10"/>
        <v>1256077.62</v>
      </c>
      <c r="D90" s="67">
        <f t="shared" si="8"/>
        <v>1070200</v>
      </c>
      <c r="E90" s="67">
        <f>SUM(E91:E94)</f>
        <v>1070200</v>
      </c>
      <c r="F90" s="46">
        <f>F91+F92+F93+F94+F95</f>
        <v>0</v>
      </c>
      <c r="G90" s="46">
        <f>G91+G92+G93+G94+G95</f>
        <v>0</v>
      </c>
      <c r="H90" s="67">
        <f t="shared" si="9"/>
        <v>185877.62</v>
      </c>
      <c r="I90" s="46">
        <f>I91+I92+I93+I94+I95</f>
        <v>42277.619999999995</v>
      </c>
      <c r="J90" s="46">
        <f>J91+J92+J93+J94+J95</f>
        <v>0</v>
      </c>
      <c r="K90" s="67">
        <f>K91+K92+K93+K94+K95</f>
        <v>143600</v>
      </c>
      <c r="L90" s="46">
        <f>L91+L92+L93+L94+L95</f>
        <v>0</v>
      </c>
      <c r="M90" s="46">
        <f>M91+M92+M93+M94+M95</f>
        <v>0</v>
      </c>
      <c r="N90" s="67">
        <f aca="true" t="shared" si="11" ref="N90:N103">O90+P90+Q90</f>
        <v>0</v>
      </c>
      <c r="O90" s="46">
        <f>O91+O92+O93+O94+O95</f>
        <v>0</v>
      </c>
      <c r="P90" s="46">
        <f>P91+P92+P93+P94+P95</f>
        <v>0</v>
      </c>
      <c r="Q90" s="46">
        <f>Q91+Q92+Q93+Q94+Q95</f>
        <v>0</v>
      </c>
      <c r="R90" s="49" t="s">
        <v>100</v>
      </c>
      <c r="S90" s="49" t="s">
        <v>100</v>
      </c>
      <c r="T90" s="54" t="s">
        <v>100</v>
      </c>
    </row>
    <row r="91" spans="1:20" ht="15.75">
      <c r="A91" s="66" t="s">
        <v>81</v>
      </c>
      <c r="B91" s="86" t="s">
        <v>28</v>
      </c>
      <c r="C91" s="67">
        <f t="shared" si="10"/>
        <v>522732.6</v>
      </c>
      <c r="D91" s="67">
        <f t="shared" si="8"/>
        <v>515000</v>
      </c>
      <c r="E91" s="46">
        <v>515000</v>
      </c>
      <c r="F91" s="46"/>
      <c r="G91" s="46"/>
      <c r="H91" s="67">
        <f t="shared" si="9"/>
        <v>7732.6</v>
      </c>
      <c r="I91" s="46">
        <v>7732.6</v>
      </c>
      <c r="J91" s="46"/>
      <c r="K91" s="46"/>
      <c r="L91" s="46"/>
      <c r="M91" s="46"/>
      <c r="N91" s="67">
        <f t="shared" si="11"/>
        <v>0</v>
      </c>
      <c r="O91" s="46"/>
      <c r="P91" s="46"/>
      <c r="Q91" s="46"/>
      <c r="R91" s="49" t="s">
        <v>100</v>
      </c>
      <c r="S91" s="49" t="s">
        <v>100</v>
      </c>
      <c r="T91" s="54" t="s">
        <v>100</v>
      </c>
    </row>
    <row r="92" spans="1:20" ht="15.75">
      <c r="A92" s="66" t="s">
        <v>82</v>
      </c>
      <c r="B92" s="86" t="s">
        <v>29</v>
      </c>
      <c r="C92" s="67">
        <f t="shared" si="10"/>
        <v>464226.36</v>
      </c>
      <c r="D92" s="67">
        <f t="shared" si="8"/>
        <v>335000</v>
      </c>
      <c r="E92" s="46">
        <v>335000</v>
      </c>
      <c r="F92" s="46"/>
      <c r="G92" s="46"/>
      <c r="H92" s="67">
        <f t="shared" si="9"/>
        <v>129226.36</v>
      </c>
      <c r="I92" s="46">
        <v>4226.36</v>
      </c>
      <c r="J92" s="46"/>
      <c r="K92" s="46">
        <v>125000</v>
      </c>
      <c r="L92" s="46"/>
      <c r="M92" s="46"/>
      <c r="N92" s="67">
        <f t="shared" si="11"/>
        <v>0</v>
      </c>
      <c r="O92" s="46"/>
      <c r="P92" s="46"/>
      <c r="Q92" s="46"/>
      <c r="R92" s="49" t="s">
        <v>100</v>
      </c>
      <c r="S92" s="49" t="s">
        <v>100</v>
      </c>
      <c r="T92" s="54" t="s">
        <v>100</v>
      </c>
    </row>
    <row r="93" spans="1:20" ht="31.5">
      <c r="A93" s="66" t="s">
        <v>83</v>
      </c>
      <c r="B93" s="86" t="s">
        <v>32</v>
      </c>
      <c r="C93" s="67">
        <f t="shared" si="10"/>
        <v>131927.26</v>
      </c>
      <c r="D93" s="67">
        <f t="shared" si="8"/>
        <v>115000</v>
      </c>
      <c r="E93" s="46">
        <v>115000</v>
      </c>
      <c r="F93" s="46"/>
      <c r="G93" s="46"/>
      <c r="H93" s="67">
        <f t="shared" si="9"/>
        <v>16927.26</v>
      </c>
      <c r="I93" s="46">
        <v>1927.26</v>
      </c>
      <c r="J93" s="46"/>
      <c r="K93" s="46">
        <v>15000</v>
      </c>
      <c r="L93" s="46"/>
      <c r="M93" s="46"/>
      <c r="N93" s="67">
        <f t="shared" si="11"/>
        <v>0</v>
      </c>
      <c r="O93" s="46"/>
      <c r="P93" s="46"/>
      <c r="Q93" s="46"/>
      <c r="R93" s="49" t="s">
        <v>100</v>
      </c>
      <c r="S93" s="49" t="s">
        <v>100</v>
      </c>
      <c r="T93" s="54" t="s">
        <v>100</v>
      </c>
    </row>
    <row r="94" spans="1:20" ht="15.75">
      <c r="A94" s="66" t="s">
        <v>84</v>
      </c>
      <c r="B94" s="86" t="s">
        <v>31</v>
      </c>
      <c r="C94" s="67">
        <f t="shared" si="10"/>
        <v>106096.4</v>
      </c>
      <c r="D94" s="67">
        <f t="shared" si="8"/>
        <v>105200</v>
      </c>
      <c r="E94" s="46">
        <v>105200</v>
      </c>
      <c r="F94" s="46"/>
      <c r="G94" s="46"/>
      <c r="H94" s="67">
        <f t="shared" si="9"/>
        <v>896.4</v>
      </c>
      <c r="I94" s="46">
        <v>896.4</v>
      </c>
      <c r="J94" s="46"/>
      <c r="K94" s="46"/>
      <c r="L94" s="46"/>
      <c r="M94" s="46"/>
      <c r="N94" s="67">
        <f t="shared" si="11"/>
        <v>0</v>
      </c>
      <c r="O94" s="46"/>
      <c r="P94" s="46"/>
      <c r="Q94" s="46"/>
      <c r="R94" s="49" t="s">
        <v>100</v>
      </c>
      <c r="S94" s="49" t="s">
        <v>100</v>
      </c>
      <c r="T94" s="54" t="s">
        <v>100</v>
      </c>
    </row>
    <row r="95" spans="1:20" ht="15.75">
      <c r="A95" s="66" t="s">
        <v>98</v>
      </c>
      <c r="B95" s="86" t="s">
        <v>165</v>
      </c>
      <c r="C95" s="67">
        <f t="shared" si="10"/>
        <v>31095</v>
      </c>
      <c r="D95" s="67">
        <f t="shared" si="8"/>
        <v>0</v>
      </c>
      <c r="E95" s="46"/>
      <c r="F95" s="46"/>
      <c r="G95" s="46"/>
      <c r="H95" s="67">
        <f t="shared" si="9"/>
        <v>31095</v>
      </c>
      <c r="I95" s="46">
        <v>27495</v>
      </c>
      <c r="J95" s="46"/>
      <c r="K95" s="46">
        <v>3600</v>
      </c>
      <c r="L95" s="46"/>
      <c r="M95" s="46"/>
      <c r="N95" s="67">
        <f t="shared" si="11"/>
        <v>0</v>
      </c>
      <c r="O95" s="46"/>
      <c r="P95" s="46"/>
      <c r="Q95" s="46"/>
      <c r="R95" s="49" t="s">
        <v>100</v>
      </c>
      <c r="S95" s="49" t="s">
        <v>100</v>
      </c>
      <c r="T95" s="54" t="s">
        <v>100</v>
      </c>
    </row>
    <row r="96" spans="1:20" ht="31.5">
      <c r="A96" s="66" t="s">
        <v>75</v>
      </c>
      <c r="B96" s="87" t="s">
        <v>11</v>
      </c>
      <c r="C96" s="67"/>
      <c r="D96" s="67"/>
      <c r="E96" s="46"/>
      <c r="F96" s="46"/>
      <c r="G96" s="46"/>
      <c r="H96" s="67">
        <f t="shared" si="9"/>
        <v>0</v>
      </c>
      <c r="I96" s="46"/>
      <c r="J96" s="46"/>
      <c r="K96" s="46"/>
      <c r="L96" s="46"/>
      <c r="M96" s="46"/>
      <c r="N96" s="67">
        <f t="shared" si="11"/>
        <v>0</v>
      </c>
      <c r="O96" s="46"/>
      <c r="P96" s="46"/>
      <c r="Q96" s="46"/>
      <c r="R96" s="49" t="s">
        <v>100</v>
      </c>
      <c r="S96" s="49" t="s">
        <v>100</v>
      </c>
      <c r="T96" s="54" t="s">
        <v>100</v>
      </c>
    </row>
    <row r="97" spans="1:20" ht="30">
      <c r="A97" s="66" t="s">
        <v>76</v>
      </c>
      <c r="B97" s="53" t="s">
        <v>164</v>
      </c>
      <c r="C97" s="67">
        <f>D97+H97+N97</f>
        <v>1050000</v>
      </c>
      <c r="D97" s="67">
        <f>E97+F97+G97</f>
        <v>1050000</v>
      </c>
      <c r="E97" s="46">
        <v>800000</v>
      </c>
      <c r="F97" s="46">
        <v>250000</v>
      </c>
      <c r="G97" s="46"/>
      <c r="H97" s="67">
        <f t="shared" si="9"/>
        <v>0</v>
      </c>
      <c r="I97" s="46"/>
      <c r="J97" s="46"/>
      <c r="K97" s="46"/>
      <c r="L97" s="46"/>
      <c r="M97" s="46"/>
      <c r="N97" s="67">
        <f t="shared" si="11"/>
        <v>0</v>
      </c>
      <c r="O97" s="46"/>
      <c r="P97" s="46"/>
      <c r="Q97" s="46"/>
      <c r="R97" s="49" t="s">
        <v>100</v>
      </c>
      <c r="S97" s="49" t="s">
        <v>100</v>
      </c>
      <c r="T97" s="54" t="s">
        <v>100</v>
      </c>
    </row>
    <row r="98" spans="1:20" ht="30">
      <c r="A98" s="66" t="s">
        <v>77</v>
      </c>
      <c r="B98" s="53" t="s">
        <v>93</v>
      </c>
      <c r="C98" s="67">
        <f>SUM(D98+H98+N98)</f>
        <v>1305400</v>
      </c>
      <c r="D98" s="67">
        <f>SUM(E98)</f>
        <v>1000000</v>
      </c>
      <c r="E98" s="67">
        <v>1000000</v>
      </c>
      <c r="F98" s="67"/>
      <c r="G98" s="46"/>
      <c r="H98" s="67">
        <f t="shared" si="9"/>
        <v>305400</v>
      </c>
      <c r="I98" s="46"/>
      <c r="J98" s="46"/>
      <c r="K98" s="46"/>
      <c r="L98" s="67">
        <v>305400</v>
      </c>
      <c r="M98" s="67"/>
      <c r="N98" s="67">
        <f>O98+P98+Q98</f>
        <v>0</v>
      </c>
      <c r="O98" s="46"/>
      <c r="P98" s="46"/>
      <c r="Q98" s="46"/>
      <c r="R98" s="49" t="s">
        <v>100</v>
      </c>
      <c r="S98" s="49" t="s">
        <v>100</v>
      </c>
      <c r="T98" s="54" t="s">
        <v>100</v>
      </c>
    </row>
    <row r="99" spans="1:20" ht="23.25" customHeight="1">
      <c r="A99" s="66" t="s">
        <v>85</v>
      </c>
      <c r="B99" s="69" t="s">
        <v>88</v>
      </c>
      <c r="C99" s="67">
        <f>H99+N99</f>
        <v>0</v>
      </c>
      <c r="D99" s="67"/>
      <c r="E99" s="46"/>
      <c r="F99" s="46"/>
      <c r="G99" s="46"/>
      <c r="H99" s="67">
        <f t="shared" si="9"/>
        <v>0</v>
      </c>
      <c r="I99" s="46"/>
      <c r="J99" s="46"/>
      <c r="K99" s="46"/>
      <c r="L99" s="46"/>
      <c r="M99" s="46"/>
      <c r="N99" s="67">
        <f t="shared" si="11"/>
        <v>0</v>
      </c>
      <c r="O99" s="46"/>
      <c r="P99" s="46"/>
      <c r="Q99" s="46"/>
      <c r="R99" s="49" t="s">
        <v>100</v>
      </c>
      <c r="S99" s="49" t="s">
        <v>100</v>
      </c>
      <c r="T99" s="54" t="s">
        <v>100</v>
      </c>
    </row>
    <row r="100" spans="1:20" ht="30">
      <c r="A100" s="66" t="s">
        <v>78</v>
      </c>
      <c r="B100" s="53" t="s">
        <v>94</v>
      </c>
      <c r="C100" s="67">
        <f>SUM(D100:H100)</f>
        <v>0</v>
      </c>
      <c r="D100" s="67"/>
      <c r="E100" s="46"/>
      <c r="F100" s="46"/>
      <c r="G100" s="46"/>
      <c r="H100" s="67">
        <f t="shared" si="9"/>
        <v>0</v>
      </c>
      <c r="I100" s="46"/>
      <c r="J100" s="46"/>
      <c r="K100" s="46"/>
      <c r="L100" s="46"/>
      <c r="M100" s="46"/>
      <c r="N100" s="67">
        <f t="shared" si="11"/>
        <v>0</v>
      </c>
      <c r="O100" s="46"/>
      <c r="P100" s="46"/>
      <c r="Q100" s="46"/>
      <c r="R100" s="49" t="s">
        <v>100</v>
      </c>
      <c r="S100" s="49" t="s">
        <v>100</v>
      </c>
      <c r="T100" s="54" t="s">
        <v>100</v>
      </c>
    </row>
    <row r="101" spans="1:20" ht="25.5">
      <c r="A101" s="66" t="s">
        <v>96</v>
      </c>
      <c r="B101" s="68" t="s">
        <v>95</v>
      </c>
      <c r="C101" s="67">
        <f>SUM(D101)</f>
        <v>1100000</v>
      </c>
      <c r="D101" s="67">
        <f>SUM(E101)</f>
        <v>1100000</v>
      </c>
      <c r="E101" s="46">
        <v>1100000</v>
      </c>
      <c r="F101" s="46"/>
      <c r="G101" s="46"/>
      <c r="H101" s="67">
        <f t="shared" si="9"/>
        <v>0</v>
      </c>
      <c r="I101" s="46"/>
      <c r="J101" s="46"/>
      <c r="K101" s="46"/>
      <c r="L101" s="46"/>
      <c r="M101" s="46"/>
      <c r="N101" s="67">
        <f t="shared" si="11"/>
        <v>0</v>
      </c>
      <c r="O101" s="46"/>
      <c r="P101" s="46"/>
      <c r="Q101" s="46"/>
      <c r="R101" s="49" t="s">
        <v>100</v>
      </c>
      <c r="S101" s="49" t="s">
        <v>100</v>
      </c>
      <c r="T101" s="54" t="s">
        <v>100</v>
      </c>
    </row>
    <row r="102" spans="1:20" ht="30">
      <c r="A102" s="66" t="s">
        <v>79</v>
      </c>
      <c r="B102" s="53" t="s">
        <v>12</v>
      </c>
      <c r="C102" s="67">
        <f>D102+H102+N102</f>
        <v>1490000</v>
      </c>
      <c r="D102" s="67">
        <f>E102+F102+G102</f>
        <v>1465000</v>
      </c>
      <c r="E102" s="46"/>
      <c r="F102" s="46">
        <v>1465000</v>
      </c>
      <c r="G102" s="46"/>
      <c r="H102" s="67">
        <f t="shared" si="9"/>
        <v>25000</v>
      </c>
      <c r="I102" s="46">
        <v>25000</v>
      </c>
      <c r="J102" s="46"/>
      <c r="K102" s="46"/>
      <c r="L102" s="46"/>
      <c r="M102" s="46"/>
      <c r="N102" s="67">
        <f t="shared" si="11"/>
        <v>0</v>
      </c>
      <c r="O102" s="46"/>
      <c r="P102" s="46"/>
      <c r="Q102" s="46"/>
      <c r="R102" s="49" t="s">
        <v>100</v>
      </c>
      <c r="S102" s="49" t="s">
        <v>100</v>
      </c>
      <c r="T102" s="54" t="s">
        <v>100</v>
      </c>
    </row>
    <row r="103" spans="1:20" ht="45">
      <c r="A103" s="66" t="s">
        <v>80</v>
      </c>
      <c r="B103" s="53" t="s">
        <v>89</v>
      </c>
      <c r="C103" s="67">
        <f>D103+H103</f>
        <v>1044372.38</v>
      </c>
      <c r="D103" s="67">
        <f>E103+F103+G103</f>
        <v>1020000</v>
      </c>
      <c r="E103" s="46">
        <v>770000</v>
      </c>
      <c r="F103" s="46">
        <v>250000</v>
      </c>
      <c r="G103" s="46"/>
      <c r="H103" s="67">
        <f t="shared" si="9"/>
        <v>24372.38</v>
      </c>
      <c r="I103" s="46">
        <v>24372.38</v>
      </c>
      <c r="J103" s="46"/>
      <c r="K103" s="46"/>
      <c r="L103" s="46"/>
      <c r="M103" s="46"/>
      <c r="N103" s="67">
        <f t="shared" si="11"/>
        <v>0</v>
      </c>
      <c r="O103" s="46"/>
      <c r="P103" s="46"/>
      <c r="Q103" s="46"/>
      <c r="R103" s="49" t="s">
        <v>100</v>
      </c>
      <c r="S103" s="49" t="s">
        <v>100</v>
      </c>
      <c r="T103" s="54" t="s">
        <v>100</v>
      </c>
    </row>
    <row r="104" spans="1:20" ht="26.25" thickBot="1">
      <c r="A104" s="70" t="s">
        <v>86</v>
      </c>
      <c r="B104" s="71" t="s">
        <v>33</v>
      </c>
      <c r="C104" s="72"/>
      <c r="D104" s="72"/>
      <c r="E104" s="73"/>
      <c r="F104" s="73"/>
      <c r="G104" s="73"/>
      <c r="H104" s="72"/>
      <c r="I104" s="73"/>
      <c r="J104" s="73"/>
      <c r="K104" s="73"/>
      <c r="L104" s="73"/>
      <c r="M104" s="73"/>
      <c r="N104" s="72"/>
      <c r="O104" s="73"/>
      <c r="P104" s="73"/>
      <c r="Q104" s="73"/>
      <c r="R104" s="59" t="s">
        <v>100</v>
      </c>
      <c r="S104" s="59" t="s">
        <v>100</v>
      </c>
      <c r="T104" s="74" t="s">
        <v>100</v>
      </c>
    </row>
    <row r="105" spans="2:6" ht="15">
      <c r="B105" s="18"/>
      <c r="F105" s="88"/>
    </row>
    <row r="106" spans="2:10" ht="20.25">
      <c r="B106" s="18" t="s">
        <v>134</v>
      </c>
      <c r="C106" s="142" t="s">
        <v>135</v>
      </c>
      <c r="D106" s="142"/>
      <c r="E106" s="142"/>
      <c r="F106" s="142"/>
      <c r="G106" s="142"/>
      <c r="H106" s="142"/>
      <c r="I106" s="142"/>
      <c r="J106" s="142"/>
    </row>
    <row r="108" spans="4:14" ht="20.25">
      <c r="D108" s="143" t="s">
        <v>13</v>
      </c>
      <c r="E108" s="143"/>
      <c r="F108" s="143"/>
      <c r="G108" s="144"/>
      <c r="H108" s="144"/>
      <c r="I108" s="144"/>
      <c r="J108" s="144"/>
      <c r="K108" s="20"/>
      <c r="L108" s="145" t="s">
        <v>142</v>
      </c>
      <c r="M108" s="145"/>
      <c r="N108" s="145"/>
    </row>
    <row r="109" spans="4:14" ht="20.25">
      <c r="D109" s="8"/>
      <c r="E109" s="8"/>
      <c r="F109" s="8"/>
      <c r="G109" s="127" t="s">
        <v>14</v>
      </c>
      <c r="H109" s="127"/>
      <c r="I109" s="127"/>
      <c r="J109" s="127"/>
      <c r="K109" s="20"/>
      <c r="L109" s="148" t="s">
        <v>101</v>
      </c>
      <c r="M109" s="148"/>
      <c r="N109" s="148"/>
    </row>
    <row r="110" spans="4:14" ht="20.25">
      <c r="D110" s="143" t="s">
        <v>15</v>
      </c>
      <c r="E110" s="143"/>
      <c r="F110" s="143"/>
      <c r="G110" s="144"/>
      <c r="H110" s="144"/>
      <c r="I110" s="144"/>
      <c r="J110" s="144"/>
      <c r="K110" s="21"/>
      <c r="L110" s="149" t="s">
        <v>152</v>
      </c>
      <c r="M110" s="149"/>
      <c r="N110" s="149"/>
    </row>
    <row r="111" spans="7:14" ht="15">
      <c r="G111" s="127" t="s">
        <v>14</v>
      </c>
      <c r="H111" s="127"/>
      <c r="I111" s="127"/>
      <c r="J111" s="127"/>
      <c r="K111" s="21"/>
      <c r="L111" s="127" t="s">
        <v>101</v>
      </c>
      <c r="M111" s="127"/>
      <c r="N111" s="127"/>
    </row>
    <row r="113" spans="2:10" ht="18.75">
      <c r="B113" s="9" t="s">
        <v>136</v>
      </c>
      <c r="C113" s="127"/>
      <c r="D113" s="127"/>
      <c r="E113" s="127"/>
      <c r="F113" s="127"/>
      <c r="G113" s="21"/>
      <c r="H113" s="149" t="s">
        <v>152</v>
      </c>
      <c r="I113" s="149"/>
      <c r="J113" s="149"/>
    </row>
    <row r="114" spans="3:11" ht="15.75">
      <c r="C114" s="148" t="s">
        <v>14</v>
      </c>
      <c r="D114" s="148"/>
      <c r="E114" s="148"/>
      <c r="F114" s="148"/>
      <c r="G114" s="21"/>
      <c r="H114" s="148" t="s">
        <v>101</v>
      </c>
      <c r="I114" s="148"/>
      <c r="J114" s="148"/>
      <c r="K114" s="85"/>
    </row>
    <row r="115" ht="18.75">
      <c r="B115" s="12" t="s">
        <v>160</v>
      </c>
    </row>
    <row r="116" ht="18.75">
      <c r="D116" s="12"/>
    </row>
  </sheetData>
  <sheetProtection/>
  <mergeCells count="130">
    <mergeCell ref="J36:K36"/>
    <mergeCell ref="C114:F114"/>
    <mergeCell ref="H114:J114"/>
    <mergeCell ref="L109:N109"/>
    <mergeCell ref="D110:F110"/>
    <mergeCell ref="G111:J111"/>
    <mergeCell ref="C113:F113"/>
    <mergeCell ref="H113:J113"/>
    <mergeCell ref="G110:J110"/>
    <mergeCell ref="L110:N110"/>
    <mergeCell ref="L111:N111"/>
    <mergeCell ref="R80:T80"/>
    <mergeCell ref="C106:H106"/>
    <mergeCell ref="I106:J106"/>
    <mergeCell ref="D108:F108"/>
    <mergeCell ref="G108:J108"/>
    <mergeCell ref="L108:N108"/>
    <mergeCell ref="G109:J109"/>
    <mergeCell ref="R48:T48"/>
    <mergeCell ref="A80:A82"/>
    <mergeCell ref="B80:B81"/>
    <mergeCell ref="C80:C81"/>
    <mergeCell ref="D80:D81"/>
    <mergeCell ref="E80:G80"/>
    <mergeCell ref="H80:H81"/>
    <mergeCell ref="I80:Q80"/>
    <mergeCell ref="N48:N49"/>
    <mergeCell ref="O48:Q48"/>
    <mergeCell ref="A46:P46"/>
    <mergeCell ref="R46:T46"/>
    <mergeCell ref="A47:T47"/>
    <mergeCell ref="A48:A50"/>
    <mergeCell ref="B48:B49"/>
    <mergeCell ref="C48:C49"/>
    <mergeCell ref="D48:D49"/>
    <mergeCell ref="E48:G48"/>
    <mergeCell ref="H48:H49"/>
    <mergeCell ref="I48:M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J39:K39"/>
    <mergeCell ref="B38:E38"/>
    <mergeCell ref="F38:G38"/>
    <mergeCell ref="H38:I38"/>
    <mergeCell ref="J38:K38"/>
    <mergeCell ref="B36:E36"/>
    <mergeCell ref="F36:G36"/>
    <mergeCell ref="H36:I36"/>
    <mergeCell ref="B39:E39"/>
    <mergeCell ref="F39:G39"/>
    <mergeCell ref="H39:I39"/>
    <mergeCell ref="B37:E37"/>
    <mergeCell ref="F37:G37"/>
    <mergeCell ref="H37:I37"/>
    <mergeCell ref="J37:K37"/>
    <mergeCell ref="A30:H30"/>
    <mergeCell ref="I30:O30"/>
    <mergeCell ref="A32:P32"/>
    <mergeCell ref="A34:A35"/>
    <mergeCell ref="B34:E35"/>
    <mergeCell ref="F34:K34"/>
    <mergeCell ref="F35:G35"/>
    <mergeCell ref="H35:I35"/>
    <mergeCell ref="J35:K35"/>
    <mergeCell ref="A26:H26"/>
    <mergeCell ref="I26:O26"/>
    <mergeCell ref="A27:H27"/>
    <mergeCell ref="I27:O27"/>
    <mergeCell ref="A28:H28"/>
    <mergeCell ref="I28:O28"/>
    <mergeCell ref="A29:H29"/>
    <mergeCell ref="I29:O29"/>
    <mergeCell ref="Q20:R20"/>
    <mergeCell ref="S20:T20"/>
    <mergeCell ref="Q21:R21"/>
    <mergeCell ref="S21:T21"/>
    <mergeCell ref="A23:P23"/>
    <mergeCell ref="Q23:R23"/>
    <mergeCell ref="S23:T23"/>
    <mergeCell ref="A25:P25"/>
    <mergeCell ref="Q22:R22"/>
    <mergeCell ref="S22:T22"/>
    <mergeCell ref="A18:D19"/>
    <mergeCell ref="E18:P19"/>
    <mergeCell ref="Q18:R18"/>
    <mergeCell ref="S18:T18"/>
    <mergeCell ref="Q19:R19"/>
    <mergeCell ref="S19:T19"/>
    <mergeCell ref="A20:D22"/>
    <mergeCell ref="E20:P22"/>
    <mergeCell ref="A13:T13"/>
    <mergeCell ref="A15:T15"/>
    <mergeCell ref="A17:D17"/>
    <mergeCell ref="E17:P17"/>
    <mergeCell ref="Q17:R17"/>
    <mergeCell ref="S17:T17"/>
    <mergeCell ref="O4:T4"/>
    <mergeCell ref="N5:T5"/>
    <mergeCell ref="O6:T6"/>
    <mergeCell ref="N7:T9"/>
    <mergeCell ref="O10:T10"/>
    <mergeCell ref="I11:Q11"/>
    <mergeCell ref="R11:T11"/>
    <mergeCell ref="A12:T12"/>
    <mergeCell ref="E1:N1"/>
    <mergeCell ref="Q1:T1"/>
    <mergeCell ref="E2:N2"/>
    <mergeCell ref="E3:N3"/>
  </mergeCells>
  <printOptions/>
  <pageMargins left="0.34" right="0.22" top="0.19" bottom="0.65" header="0.17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2013-02-12T10:02:03Z</cp:lastPrinted>
  <dcterms:created xsi:type="dcterms:W3CDTF">2006-09-16T00:00:00Z</dcterms:created>
  <dcterms:modified xsi:type="dcterms:W3CDTF">2013-02-12T10:02:07Z</dcterms:modified>
  <cp:category/>
  <cp:version/>
  <cp:contentType/>
  <cp:contentStatus/>
</cp:coreProperties>
</file>